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00" yWindow="0" windowWidth="12120" windowHeight="9105" activeTab="0"/>
  </bookViews>
  <sheets>
    <sheet name="Feuil1" sheetId="1" r:id="rId1"/>
  </sheets>
  <definedNames>
    <definedName name="ACRO_D.">'Feuil1'!$I$8:$I$101</definedName>
    <definedName name="ACwvu.aussy." localSheetId="0" hidden="1">'Feuil1'!$AU$8:$AU$34,'Feuil1'!$BI$8:$BJ$34</definedName>
    <definedName name="AUSSIE_R.">'Feuil1'!$F$8:$F$101</definedName>
    <definedName name="Cwvu.aussy." localSheetId="0" hidden="1">'Feuil1'!$1:$4</definedName>
    <definedName name="ENDURANCE">'Feuil1'!$E$8:$E$101</definedName>
    <definedName name="M.T.A.">'Feuil1'!$G$8:$G$101</definedName>
    <definedName name="NOMS">'Feuil1'!$B$7</definedName>
    <definedName name="pA_R">'Feuil1'!$BJ$8:$BJ$57</definedName>
    <definedName name="pacr">'Feuil1'!$BV$8:$BV$57</definedName>
    <definedName name="pend">'Feuil1'!$BF$8:$BF$57</definedName>
    <definedName name="Placead">'Feuil1'!$AN$8:$AN$101</definedName>
    <definedName name="Placear">'Feuil1'!$AB$8:$AB$101</definedName>
    <definedName name="Placee">'Feuil1'!$X$8:$X$101</definedName>
    <definedName name="placegeneral">'Feuil1'!$AW$8:$AW$101</definedName>
    <definedName name="Placem">'Feuil1'!$AF$8:$AF$101</definedName>
    <definedName name="Placep">'Feuil1'!$AJ$8:$AJ$101</definedName>
    <definedName name="Placev">'Feuil1'!$T$8:$T$101</definedName>
    <definedName name="plgal">'Feuil1'!$O$8:$O$101</definedName>
    <definedName name="pmta">'Feuil1'!$BN$8:$BN$57</definedName>
    <definedName name="Pointsad">'Feuil1'!$AP$8:$AP$101</definedName>
    <definedName name="Pointsar">'Feuil1'!$AD$8:$AD$101</definedName>
    <definedName name="Pointse">'Feuil1'!$Z$8:$Z$101</definedName>
    <definedName name="Pointsm">'Feuil1'!$AH$8:$AH$101</definedName>
    <definedName name="Pointsp">'Feuil1'!$AL$8:$AL$101</definedName>
    <definedName name="Pointsv">'Feuil1'!$V$8:$V$101</definedName>
    <definedName name="ppre">'Feuil1'!$BR$8:$BR$57</definedName>
    <definedName name="PRECISION">'Feuil1'!$H$7:$H$101</definedName>
    <definedName name="pvit">'Feuil1'!$BB$8:$BB$57</definedName>
    <definedName name="Rwvu.aussy." localSheetId="0" hidden="1">'Feuil1'!$AX:$AX,'Feuil1'!$BA:$BA,'Feuil1'!$BC:$BC,'Feuil1'!$BG:$BG,'Feuil1'!$BK:$BK,'Feuil1'!$BO:$BO,'Feuil1'!$BS:$BS,'Feuil1'!$BW:$BW</definedName>
    <definedName name="Scoread">'Feuil1'!$AM$8:$AM$101</definedName>
    <definedName name="Scorear">'Feuil1'!$AA$8:$AA$101</definedName>
    <definedName name="Scoree">'Feuil1'!$W$8:$W$101</definedName>
    <definedName name="scoregénéral">'Feuil1'!$P$8:$P$101</definedName>
    <definedName name="Scorem">'Feuil1'!$AE$8:$AE$101</definedName>
    <definedName name="Scorep">'Feuil1'!$AI$8:$AI$101</definedName>
    <definedName name="Scorev">'Feuil1'!$S$8:$S$101</definedName>
    <definedName name="Swvu.aussy." localSheetId="0" hidden="1">'Feuil1'!$AU$8:$AU$34,'Feuil1'!$BI$8:$BJ$34</definedName>
    <definedName name="VITESSE">'Feuil1'!$D$8:$D$101</definedName>
    <definedName name="wvu.aussy." localSheetId="0" hidden="1">{TRUE,TRUE,-2.75,-17,772.5,483.75,FALSE,TRUE,TRUE,TRUE,0,47,#N/A,1,8,26,7,3,FALSE,TRUE,3,TRUE,1,TRUE,100,"Swvu.aussy.","ACwvu.aussy.",#N/A,FALSE,FALSE,0.62992125984252,0.551181102362205,0.354330708661417,0.31496062992126,2,"","",TRUE,TRUE,FALSE,FALSE,1,85,#N/A,#N/A,"=R5C47:R40C76",FALSE,"Rwvu.aussy.","Cwvu.aussy.",FALSE,FALSE,FALSE,9,720,720,FALSE,FALSE,TRUE,TRUE,TRUE}</definedName>
    <definedName name="Z_36028A4B_D2F5_4BD5_811E_9628F68A0805_.wvu.Cols" localSheetId="0" hidden="1">'Feuil1'!$AX:$AX,'Feuil1'!$BA:$BA,'Feuil1'!$BC:$BC,'Feuil1'!$BG:$BG,'Feuil1'!$BK:$BK,'Feuil1'!$BO:$BO,'Feuil1'!$BS:$BS,'Feuil1'!$BW:$BW</definedName>
    <definedName name="Z_36028A4B_D2F5_4BD5_811E_9628F68A0805_.wvu.FilterData" localSheetId="0" hidden="1">'Feuil1'!$M$7:$AP$14</definedName>
    <definedName name="Z_36028A4B_D2F5_4BD5_811E_9628F68A0805_.wvu.PrintArea" localSheetId="0" hidden="1">'Feuil1'!$AU$5:$BX$57</definedName>
    <definedName name="Z_36028A4B_D2F5_4BD5_811E_9628F68A0805_.wvu.Rows" localSheetId="0" hidden="1">'Feuil1'!$1:$4</definedName>
    <definedName name="Z_5638B86A_D9E9_4287_8CED_B78C1A97C12C_.wvu.Cols" localSheetId="0" hidden="1">'Feuil1'!$AX:$AX,'Feuil1'!$BA:$BA,'Feuil1'!$BC:$BC,'Feuil1'!$BG:$BG,'Feuil1'!$BK:$BK,'Feuil1'!$BO:$BO,'Feuil1'!$BS:$BS,'Feuil1'!$BW:$BW</definedName>
    <definedName name="Z_5638B86A_D9E9_4287_8CED_B78C1A97C12C_.wvu.FilterData" localSheetId="0" hidden="1">'Feuil1'!$M$7:$AP$14</definedName>
    <definedName name="Z_5638B86A_D9E9_4287_8CED_B78C1A97C12C_.wvu.PrintArea" localSheetId="0" hidden="1">'Feuil1'!$AU$5:$BX$57</definedName>
    <definedName name="Z_5638B86A_D9E9_4287_8CED_B78C1A97C12C_.wvu.Rows" localSheetId="0" hidden="1">'Feuil1'!$1:$4</definedName>
    <definedName name="Z_7CBE734B_8F41_11D5_8DBD_444553540000_.wvu.Cols" localSheetId="0" hidden="1">'Feuil1'!$AX:$AX,'Feuil1'!$BA:$BA,'Feuil1'!$BC:$BC,'Feuil1'!$BG:$BG,'Feuil1'!$BK:$BK,'Feuil1'!$BO:$BO,'Feuil1'!$BS:$BS,'Feuil1'!$BW:$BW</definedName>
    <definedName name="Z_7CBE734B_8F41_11D5_8DBD_444553540000_.wvu.FilterData" localSheetId="0" hidden="1">'Feuil1'!$M$7:$AP$14</definedName>
    <definedName name="Z_7CBE734B_8F41_11D5_8DBD_444553540000_.wvu.PrintArea" localSheetId="0" hidden="1">'Feuil1'!$AU$5:$BX$40</definedName>
    <definedName name="Z_7CBE734B_8F41_11D5_8DBD_444553540000_.wvu.Rows" localSheetId="0" hidden="1">'Feuil1'!$1:$4</definedName>
    <definedName name="_xlnm.Print_Area" localSheetId="0">'Feuil1'!$AU$5:$BX$57</definedName>
  </definedNames>
  <calcPr fullCalcOnLoad="1"/>
</workbook>
</file>

<file path=xl/sharedStrings.xml><?xml version="1.0" encoding="utf-8"?>
<sst xmlns="http://schemas.openxmlformats.org/spreadsheetml/2006/main" count="838" uniqueCount="54">
  <si>
    <r>
      <t xml:space="preserve">          </t>
    </r>
    <r>
      <rPr>
        <b/>
        <sz val="14"/>
        <rFont val="Arial"/>
        <family val="2"/>
      </rPr>
      <t>©</t>
    </r>
  </si>
  <si>
    <t>PLACING</t>
  </si>
  <si>
    <t>NOMS</t>
  </si>
  <si>
    <t>CLUB</t>
  </si>
  <si>
    <t>GENERAL</t>
  </si>
  <si>
    <t>VITESSE</t>
  </si>
  <si>
    <t>ENDURANCE</t>
  </si>
  <si>
    <t>AUSSIE ROUND</t>
  </si>
  <si>
    <t xml:space="preserve">  MTA</t>
  </si>
  <si>
    <t>PRECISION</t>
  </si>
  <si>
    <t xml:space="preserve"> ACRO-DOUB.</t>
  </si>
  <si>
    <t>CLUB         VILLE</t>
  </si>
  <si>
    <t>NOM</t>
  </si>
  <si>
    <t>CLUB        VILLE</t>
  </si>
  <si>
    <t>AUSSIE R.</t>
  </si>
  <si>
    <t>M.T.A.</t>
  </si>
  <si>
    <t>ACRO D.</t>
  </si>
  <si>
    <t>Place</t>
  </si>
  <si>
    <t>Points</t>
  </si>
  <si>
    <t>Score</t>
  </si>
  <si>
    <t xml:space="preserve">Noms </t>
  </si>
  <si>
    <t>Vit</t>
  </si>
  <si>
    <t>End</t>
  </si>
  <si>
    <t>A R</t>
  </si>
  <si>
    <t>MTA</t>
  </si>
  <si>
    <t>Pré</t>
  </si>
  <si>
    <t>Acr</t>
  </si>
  <si>
    <t>N.P.</t>
  </si>
  <si>
    <t/>
  </si>
  <si>
    <t>BENOIT RANCOULE</t>
  </si>
  <si>
    <t>Tournoi de Carcassonne</t>
  </si>
  <si>
    <t>24-25 septembre 2011</t>
  </si>
  <si>
    <t>GARBIN Ghislain</t>
  </si>
  <si>
    <t>Space Boomerang</t>
  </si>
  <si>
    <t>KEVIN BELLEC</t>
  </si>
  <si>
    <t>Indépendant</t>
  </si>
  <si>
    <t>BLANCHARD Laurent</t>
  </si>
  <si>
    <t>Boom Ren' Club</t>
  </si>
  <si>
    <t>APPRIOU Marie</t>
  </si>
  <si>
    <t>Boomerang 33</t>
  </si>
  <si>
    <t>APPRIOU Michel</t>
  </si>
  <si>
    <t>RAMBEAUD Séverine</t>
  </si>
  <si>
    <t>APPRIOU Sonia</t>
  </si>
  <si>
    <t>BOUC Thibaud</t>
  </si>
  <si>
    <t>Boomer'oc</t>
  </si>
  <si>
    <t>BRISSONNEAU Vincent</t>
  </si>
  <si>
    <t>BORDIN William</t>
  </si>
  <si>
    <t>BEGUE Yannick</t>
  </si>
  <si>
    <t>MADEC Yvan</t>
  </si>
  <si>
    <t>FERRIEUX Nicholas</t>
  </si>
  <si>
    <t>TOURNIER Christophe</t>
  </si>
  <si>
    <t>BERAL Didier</t>
  </si>
  <si>
    <t>GERARD Frédéric</t>
  </si>
  <si>
    <t>Kookaburra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</si>
</sst>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hiller LET"/>
      <family val="0"/>
    </font>
    <font>
      <b/>
      <sz val="12"/>
      <name val="Arial"/>
      <family val="2"/>
    </font>
    <font>
      <b/>
      <sz val="11"/>
      <color indexed="11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10"/>
      <color indexed="24"/>
      <name val="Arial"/>
      <family val="2"/>
    </font>
    <font>
      <b/>
      <sz val="24"/>
      <name val="Chiller LET"/>
      <family val="0"/>
    </font>
    <font>
      <b/>
      <sz val="10"/>
      <color indexed="8"/>
      <name val="Arial"/>
      <family val="2"/>
    </font>
    <font>
      <sz val="10"/>
      <color indexed="8"/>
      <name val="Benguiat Bk BT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3"/>
      <name val="Chiller LET"/>
      <family val="0"/>
    </font>
    <font>
      <b/>
      <sz val="36"/>
      <name val="Arial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36"/>
      <color indexed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13"/>
      <name val="Arial"/>
      <family val="2"/>
    </font>
    <font>
      <b/>
      <sz val="20"/>
      <color indexed="18"/>
      <name val="Chiller LET"/>
      <family val="0"/>
    </font>
    <font>
      <b/>
      <sz val="12"/>
      <color indexed="3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15" borderId="1" applyNumberFormat="0" applyAlignment="0" applyProtection="0"/>
    <xf numFmtId="0" fontId="35" fillId="0" borderId="2" applyNumberFormat="0" applyFill="0" applyAlignment="0" applyProtection="0"/>
    <xf numFmtId="0" fontId="0" fillId="4" borderId="3" applyNumberFormat="0" applyFont="0" applyAlignment="0" applyProtection="0"/>
    <xf numFmtId="0" fontId="32" fillId="7" borderId="1" applyNumberFormat="0" applyAlignment="0" applyProtection="0"/>
    <xf numFmtId="0" fontId="30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3" fillId="15" borderId="4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6" fillId="17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2" fillId="4" borderId="10" xfId="0" applyNumberFormat="1" applyFont="1" applyFill="1" applyBorder="1" applyAlignment="1">
      <alignment horizontal="centerContinuous"/>
    </xf>
    <xf numFmtId="49" fontId="2" fillId="4" borderId="11" xfId="0" applyNumberFormat="1" applyFont="1" applyFill="1" applyBorder="1" applyAlignment="1">
      <alignment horizontal="centerContinuous"/>
    </xf>
    <xf numFmtId="49" fontId="2" fillId="4" borderId="12" xfId="0" applyNumberFormat="1" applyFont="1" applyFill="1" applyBorder="1" applyAlignment="1">
      <alignment horizontal="centerContinuous"/>
    </xf>
    <xf numFmtId="49" fontId="2" fillId="4" borderId="13" xfId="0" applyNumberFormat="1" applyFont="1" applyFill="1" applyBorder="1" applyAlignment="1">
      <alignment horizontal="centerContinuous"/>
    </xf>
    <xf numFmtId="49" fontId="2" fillId="4" borderId="10" xfId="0" applyNumberFormat="1" applyFont="1" applyFill="1" applyBorder="1" applyAlignment="1">
      <alignment/>
    </xf>
    <xf numFmtId="49" fontId="2" fillId="4" borderId="12" xfId="0" applyNumberFormat="1" applyFont="1" applyFill="1" applyBorder="1" applyAlignment="1">
      <alignment/>
    </xf>
    <xf numFmtId="49" fontId="2" fillId="4" borderId="13" xfId="0" applyNumberFormat="1" applyFont="1" applyFill="1" applyBorder="1" applyAlignment="1">
      <alignment/>
    </xf>
    <xf numFmtId="49" fontId="2" fillId="4" borderId="11" xfId="0" applyNumberFormat="1" applyFont="1" applyFill="1" applyBorder="1" applyAlignment="1">
      <alignment/>
    </xf>
    <xf numFmtId="164" fontId="2" fillId="4" borderId="14" xfId="47" applyFont="1" applyFill="1" applyBorder="1" applyAlignment="1">
      <alignment horizontal="centerContinuous"/>
    </xf>
    <xf numFmtId="164" fontId="2" fillId="4" borderId="15" xfId="47" applyFont="1" applyFill="1" applyBorder="1" applyAlignment="1">
      <alignment horizontal="centerContinuous"/>
    </xf>
    <xf numFmtId="164" fontId="2" fillId="4" borderId="16" xfId="47" applyFont="1" applyFill="1" applyBorder="1" applyAlignment="1">
      <alignment horizontal="centerContinuous"/>
    </xf>
    <xf numFmtId="0" fontId="5" fillId="2" borderId="17" xfId="0" applyFont="1" applyFill="1" applyBorder="1" applyAlignment="1">
      <alignment/>
    </xf>
    <xf numFmtId="0" fontId="5" fillId="2" borderId="17" xfId="0" applyFont="1" applyFill="1" applyBorder="1" applyAlignment="1">
      <alignment horizontal="centerContinuous"/>
    </xf>
    <xf numFmtId="14" fontId="2" fillId="2" borderId="17" xfId="0" applyNumberFormat="1" applyFont="1" applyFill="1" applyBorder="1" applyAlignment="1">
      <alignment horizontal="centerContinuous"/>
    </xf>
    <xf numFmtId="0" fontId="2" fillId="2" borderId="17" xfId="0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/>
    </xf>
    <xf numFmtId="49" fontId="4" fillId="4" borderId="10" xfId="0" applyNumberFormat="1" applyFont="1" applyFill="1" applyBorder="1" applyAlignment="1">
      <alignment/>
    </xf>
    <xf numFmtId="49" fontId="0" fillId="4" borderId="15" xfId="0" applyNumberFormat="1" applyFill="1" applyBorder="1" applyAlignment="1">
      <alignment/>
    </xf>
    <xf numFmtId="49" fontId="4" fillId="4" borderId="1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/>
    </xf>
    <xf numFmtId="49" fontId="4" fillId="4" borderId="12" xfId="0" applyNumberFormat="1" applyFont="1" applyFill="1" applyBorder="1" applyAlignment="1">
      <alignment/>
    </xf>
    <xf numFmtId="49" fontId="4" fillId="4" borderId="13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/>
    </xf>
    <xf numFmtId="49" fontId="2" fillId="18" borderId="15" xfId="0" applyNumberFormat="1" applyFont="1" applyFill="1" applyBorder="1" applyAlignment="1">
      <alignment horizontal="centerContinuous"/>
    </xf>
    <xf numFmtId="49" fontId="2" fillId="18" borderId="10" xfId="0" applyNumberFormat="1" applyFont="1" applyFill="1" applyBorder="1" applyAlignment="1">
      <alignment/>
    </xf>
    <xf numFmtId="49" fontId="2" fillId="18" borderId="11" xfId="0" applyNumberFormat="1" applyFont="1" applyFill="1" applyBorder="1" applyAlignment="1">
      <alignment/>
    </xf>
    <xf numFmtId="0" fontId="7" fillId="19" borderId="14" xfId="0" applyFont="1" applyFill="1" applyBorder="1" applyAlignment="1" applyProtection="1">
      <alignment/>
      <protection/>
    </xf>
    <xf numFmtId="47" fontId="7" fillId="19" borderId="19" xfId="0" applyNumberFormat="1" applyFont="1" applyFill="1" applyBorder="1" applyAlignment="1" applyProtection="1">
      <alignment horizontal="center"/>
      <protection/>
    </xf>
    <xf numFmtId="0" fontId="7" fillId="19" borderId="19" xfId="0" applyFont="1" applyFill="1" applyBorder="1" applyAlignment="1" applyProtection="1">
      <alignment horizontal="center"/>
      <protection/>
    </xf>
    <xf numFmtId="2" fontId="7" fillId="19" borderId="19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0" xfId="0" applyBorder="1" applyAlignment="1">
      <alignment/>
    </xf>
    <xf numFmtId="0" fontId="4" fillId="20" borderId="21" xfId="0" applyFont="1" applyFill="1" applyBorder="1" applyAlignment="1">
      <alignment horizontal="center"/>
    </xf>
    <xf numFmtId="165" fontId="4" fillId="20" borderId="21" xfId="0" applyNumberFormat="1" applyFont="1" applyFill="1" applyBorder="1" applyAlignment="1">
      <alignment horizontal="center"/>
    </xf>
    <xf numFmtId="0" fontId="4" fillId="20" borderId="22" xfId="0" applyFont="1" applyFill="1" applyBorder="1" applyAlignment="1">
      <alignment horizontal="center"/>
    </xf>
    <xf numFmtId="165" fontId="4" fillId="20" borderId="22" xfId="0" applyNumberFormat="1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165" fontId="4" fillId="20" borderId="23" xfId="0" applyNumberFormat="1" applyFont="1" applyFill="1" applyBorder="1" applyAlignment="1">
      <alignment horizontal="center"/>
    </xf>
    <xf numFmtId="0" fontId="0" fillId="4" borderId="20" xfId="0" applyFill="1" applyBorder="1" applyAlignment="1">
      <alignment/>
    </xf>
    <xf numFmtId="0" fontId="2" fillId="0" borderId="24" xfId="0" applyFont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2" fillId="0" borderId="19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49" fontId="4" fillId="4" borderId="32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49" fontId="3" fillId="4" borderId="3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34" xfId="0" applyFont="1" applyFill="1" applyBorder="1" applyAlignment="1">
      <alignment/>
    </xf>
    <xf numFmtId="49" fontId="4" fillId="4" borderId="32" xfId="0" applyNumberFormat="1" applyFont="1" applyFill="1" applyBorder="1" applyAlignment="1">
      <alignment horizontal="left"/>
    </xf>
    <xf numFmtId="49" fontId="4" fillId="4" borderId="35" xfId="0" applyNumberFormat="1" applyFont="1" applyFill="1" applyBorder="1" applyAlignment="1">
      <alignment/>
    </xf>
    <xf numFmtId="49" fontId="2" fillId="18" borderId="14" xfId="0" applyNumberFormat="1" applyFont="1" applyFill="1" applyBorder="1" applyAlignment="1">
      <alignment horizontal="centerContinuous"/>
    </xf>
    <xf numFmtId="49" fontId="2" fillId="18" borderId="16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3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31" xfId="0" applyFill="1" applyBorder="1" applyAlignment="1">
      <alignment horizontal="center"/>
    </xf>
    <xf numFmtId="49" fontId="4" fillId="4" borderId="24" xfId="0" applyNumberFormat="1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9" fillId="20" borderId="14" xfId="0" applyFont="1" applyFill="1" applyBorder="1" applyAlignment="1">
      <alignment/>
    </xf>
    <xf numFmtId="0" fontId="19" fillId="20" borderId="15" xfId="0" applyFont="1" applyFill="1" applyBorder="1" applyAlignment="1">
      <alignment/>
    </xf>
    <xf numFmtId="0" fontId="5" fillId="20" borderId="15" xfId="0" applyFont="1" applyFill="1" applyBorder="1" applyAlignment="1">
      <alignment/>
    </xf>
    <xf numFmtId="0" fontId="5" fillId="20" borderId="15" xfId="0" applyFont="1" applyFill="1" applyBorder="1" applyAlignment="1">
      <alignment horizontal="centerContinuous"/>
    </xf>
    <xf numFmtId="0" fontId="11" fillId="20" borderId="15" xfId="0" applyFont="1" applyFill="1" applyBorder="1" applyAlignment="1">
      <alignment horizontal="centerContinuous"/>
    </xf>
    <xf numFmtId="0" fontId="0" fillId="20" borderId="15" xfId="0" applyFill="1" applyBorder="1" applyAlignment="1">
      <alignment/>
    </xf>
    <xf numFmtId="14" fontId="6" fillId="20" borderId="15" xfId="0" applyNumberFormat="1" applyFont="1" applyFill="1" applyBorder="1" applyAlignment="1">
      <alignment horizontal="centerContinuous"/>
    </xf>
    <xf numFmtId="0" fontId="17" fillId="20" borderId="15" xfId="0" applyFont="1" applyFill="1" applyBorder="1" applyAlignment="1">
      <alignment/>
    </xf>
    <xf numFmtId="0" fontId="2" fillId="20" borderId="15" xfId="0" applyFont="1" applyFill="1" applyBorder="1" applyAlignment="1">
      <alignment horizontal="centerContinuous"/>
    </xf>
    <xf numFmtId="0" fontId="0" fillId="20" borderId="15" xfId="0" applyFont="1" applyFill="1" applyBorder="1" applyAlignment="1">
      <alignment vertical="center"/>
    </xf>
    <xf numFmtId="0" fontId="10" fillId="20" borderId="15" xfId="0" applyFont="1" applyFill="1" applyBorder="1" applyAlignment="1">
      <alignment/>
    </xf>
    <xf numFmtId="0" fontId="10" fillId="20" borderId="16" xfId="0" applyFont="1" applyFill="1" applyBorder="1" applyAlignment="1">
      <alignment/>
    </xf>
    <xf numFmtId="49" fontId="12" fillId="20" borderId="32" xfId="0" applyNumberFormat="1" applyFont="1" applyFill="1" applyBorder="1" applyAlignment="1">
      <alignment horizontal="left"/>
    </xf>
    <xf numFmtId="49" fontId="12" fillId="20" borderId="10" xfId="0" applyNumberFormat="1" applyFont="1" applyFill="1" applyBorder="1" applyAlignment="1">
      <alignment horizontal="centerContinuous"/>
    </xf>
    <xf numFmtId="49" fontId="12" fillId="20" borderId="11" xfId="0" applyNumberFormat="1" applyFont="1" applyFill="1" applyBorder="1" applyAlignment="1">
      <alignment horizontal="centerContinuous"/>
    </xf>
    <xf numFmtId="49" fontId="12" fillId="20" borderId="15" xfId="0" applyNumberFormat="1" applyFont="1" applyFill="1" applyBorder="1" applyAlignment="1">
      <alignment horizontal="centerContinuous"/>
    </xf>
    <xf numFmtId="49" fontId="12" fillId="20" borderId="12" xfId="0" applyNumberFormat="1" applyFont="1" applyFill="1" applyBorder="1" applyAlignment="1">
      <alignment horizontal="centerContinuous"/>
    </xf>
    <xf numFmtId="49" fontId="12" fillId="20" borderId="13" xfId="0" applyNumberFormat="1" applyFont="1" applyFill="1" applyBorder="1" applyAlignment="1">
      <alignment horizontal="centerContinuous"/>
    </xf>
    <xf numFmtId="164" fontId="12" fillId="20" borderId="14" xfId="47" applyFont="1" applyFill="1" applyBorder="1" applyAlignment="1">
      <alignment horizontal="centerContinuous"/>
    </xf>
    <xf numFmtId="164" fontId="12" fillId="20" borderId="15" xfId="47" applyFont="1" applyFill="1" applyBorder="1" applyAlignment="1">
      <alignment horizontal="centerContinuous"/>
    </xf>
    <xf numFmtId="164" fontId="12" fillId="20" borderId="16" xfId="47" applyFont="1" applyFill="1" applyBorder="1" applyAlignment="1">
      <alignment horizontal="centerContinuous"/>
    </xf>
    <xf numFmtId="49" fontId="12" fillId="20" borderId="10" xfId="0" applyNumberFormat="1" applyFont="1" applyFill="1" applyBorder="1" applyAlignment="1">
      <alignment/>
    </xf>
    <xf numFmtId="49" fontId="12" fillId="20" borderId="12" xfId="0" applyNumberFormat="1" applyFont="1" applyFill="1" applyBorder="1" applyAlignment="1">
      <alignment/>
    </xf>
    <xf numFmtId="49" fontId="12" fillId="20" borderId="13" xfId="0" applyNumberFormat="1" applyFont="1" applyFill="1" applyBorder="1" applyAlignment="1">
      <alignment/>
    </xf>
    <xf numFmtId="49" fontId="12" fillId="20" borderId="11" xfId="0" applyNumberFormat="1" applyFont="1" applyFill="1" applyBorder="1" applyAlignment="1">
      <alignment/>
    </xf>
    <xf numFmtId="49" fontId="13" fillId="20" borderId="33" xfId="0" applyNumberFormat="1" applyFont="1" applyFill="1" applyBorder="1" applyAlignment="1">
      <alignment horizontal="left"/>
    </xf>
    <xf numFmtId="49" fontId="13" fillId="20" borderId="33" xfId="0" applyNumberFormat="1" applyFont="1" applyFill="1" applyBorder="1" applyAlignment="1">
      <alignment/>
    </xf>
    <xf numFmtId="49" fontId="14" fillId="20" borderId="10" xfId="0" applyNumberFormat="1" applyFont="1" applyFill="1" applyBorder="1" applyAlignment="1">
      <alignment/>
    </xf>
    <xf numFmtId="49" fontId="14" fillId="20" borderId="11" xfId="0" applyNumberFormat="1" applyFont="1" applyFill="1" applyBorder="1" applyAlignment="1">
      <alignment/>
    </xf>
    <xf numFmtId="49" fontId="14" fillId="20" borderId="10" xfId="0" applyNumberFormat="1" applyFont="1" applyFill="1" applyBorder="1" applyAlignment="1">
      <alignment/>
    </xf>
    <xf numFmtId="49" fontId="15" fillId="20" borderId="15" xfId="0" applyNumberFormat="1" applyFont="1" applyFill="1" applyBorder="1" applyAlignment="1">
      <alignment/>
    </xf>
    <xf numFmtId="49" fontId="14" fillId="20" borderId="12" xfId="0" applyNumberFormat="1" applyFont="1" applyFill="1" applyBorder="1" applyAlignment="1">
      <alignment horizontal="center"/>
    </xf>
    <xf numFmtId="49" fontId="14" fillId="20" borderId="13" xfId="0" applyNumberFormat="1" applyFont="1" applyFill="1" applyBorder="1" applyAlignment="1">
      <alignment horizontal="center"/>
    </xf>
    <xf numFmtId="49" fontId="14" fillId="20" borderId="11" xfId="0" applyNumberFormat="1" applyFont="1" applyFill="1" applyBorder="1" applyAlignment="1">
      <alignment/>
    </xf>
    <xf numFmtId="49" fontId="14" fillId="20" borderId="12" xfId="0" applyNumberFormat="1" applyFont="1" applyFill="1" applyBorder="1" applyAlignment="1">
      <alignment/>
    </xf>
    <xf numFmtId="49" fontId="14" fillId="20" borderId="13" xfId="0" applyNumberFormat="1" applyFont="1" applyFill="1" applyBorder="1" applyAlignment="1">
      <alignment/>
    </xf>
    <xf numFmtId="49" fontId="14" fillId="20" borderId="10" xfId="0" applyNumberFormat="1" applyFont="1" applyFill="1" applyBorder="1" applyAlignment="1">
      <alignment/>
    </xf>
    <xf numFmtId="0" fontId="20" fillId="20" borderId="14" xfId="0" applyFont="1" applyFill="1" applyBorder="1" applyAlignment="1">
      <alignment horizontal="centerContinuous"/>
    </xf>
    <xf numFmtId="0" fontId="21" fillId="20" borderId="15" xfId="0" applyFont="1" applyFill="1" applyBorder="1" applyAlignment="1">
      <alignment horizontal="centerContinuous"/>
    </xf>
    <xf numFmtId="0" fontId="20" fillId="20" borderId="15" xfId="0" applyFont="1" applyFill="1" applyBorder="1" applyAlignment="1">
      <alignment horizontal="centerContinuous"/>
    </xf>
    <xf numFmtId="2" fontId="20" fillId="20" borderId="15" xfId="0" applyNumberFormat="1" applyFont="1" applyFill="1" applyBorder="1" applyAlignment="1">
      <alignment horizontal="centerContinuous"/>
    </xf>
    <xf numFmtId="0" fontId="20" fillId="20" borderId="16" xfId="0" applyFont="1" applyFill="1" applyBorder="1" applyAlignment="1">
      <alignment horizontal="centerContinuous"/>
    </xf>
    <xf numFmtId="0" fontId="23" fillId="22" borderId="34" xfId="0" applyFont="1" applyFill="1" applyBorder="1" applyAlignment="1">
      <alignment horizontal="centerContinuous" vertical="center"/>
    </xf>
    <xf numFmtId="0" fontId="0" fillId="22" borderId="17" xfId="0" applyFill="1" applyBorder="1" applyAlignment="1">
      <alignment horizontal="centerContinuous"/>
    </xf>
    <xf numFmtId="0" fontId="0" fillId="22" borderId="18" xfId="0" applyFill="1" applyBorder="1" applyAlignment="1">
      <alignment horizontal="centerContinuous"/>
    </xf>
    <xf numFmtId="0" fontId="0" fillId="0" borderId="20" xfId="0" applyFont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8</xdr:col>
      <xdr:colOff>742950</xdr:colOff>
      <xdr:row>5</xdr:row>
      <xdr:rowOff>133350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561975" y="57150"/>
          <a:ext cx="8715375" cy="857250"/>
        </a:xfrm>
        <a:prstGeom prst="rect">
          <a:avLst/>
        </a:prstGeom>
        <a:pattFill prst="pct30">
          <a:fgClr>
            <a:srgbClr val="FFFFFF"/>
          </a:fgClr>
          <a:bgClr>
            <a:srgbClr val="A6CAF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SAISIE DES SCORES</a:t>
          </a:r>
          <a:r>
            <a:rPr lang="en-US" cap="none" sz="2000" b="1" i="0" u="none" baseline="0">
              <a:solidFill>
                <a:srgbClr val="000080"/>
              </a:solidFill>
              <a:latin typeface="Chiller LET"/>
              <a:ea typeface="Chiller LET"/>
              <a:cs typeface="Chiller LET"/>
            </a:rPr>
            <a:t>
</a:t>
          </a: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si un lanceur ne participe pas à une épreuve, ne rien saisir dans la zone correspondante</a:t>
          </a:r>
        </a:p>
      </xdr:txBody>
    </xdr:sp>
    <xdr:clientData fLocksWithSheet="0"/>
  </xdr:twoCellAnchor>
  <xdr:twoCellAnchor>
    <xdr:from>
      <xdr:col>56</xdr:col>
      <xdr:colOff>190500</xdr:colOff>
      <xdr:row>4</xdr:row>
      <xdr:rowOff>219075</xdr:rowOff>
    </xdr:from>
    <xdr:to>
      <xdr:col>63</xdr:col>
      <xdr:colOff>57150</xdr:colOff>
      <xdr:row>4</xdr:row>
      <xdr:rowOff>581025</xdr:rowOff>
    </xdr:to>
    <xdr:sp>
      <xdr:nvSpPr>
        <xdr:cNvPr id="2" name="Texte 18"/>
        <xdr:cNvSpPr txBox="1">
          <a:spLocks noChangeArrowheads="1"/>
        </xdr:cNvSpPr>
      </xdr:nvSpPr>
      <xdr:spPr>
        <a:xfrm>
          <a:off x="15868650" y="219075"/>
          <a:ext cx="1552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Organisation 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Space Boom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57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561975" y="990600"/>
          <a:ext cx="8734425" cy="782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219075</xdr:rowOff>
    </xdr:from>
    <xdr:to>
      <xdr:col>2</xdr:col>
      <xdr:colOff>676275</xdr:colOff>
      <xdr:row>4</xdr:row>
      <xdr:rowOff>581025</xdr:rowOff>
    </xdr:to>
    <xdr:sp>
      <xdr:nvSpPr>
        <xdr:cNvPr id="4" name="Texte 21"/>
        <xdr:cNvSpPr txBox="1">
          <a:spLocks noChangeArrowheads="1"/>
        </xdr:cNvSpPr>
      </xdr:nvSpPr>
      <xdr:spPr>
        <a:xfrm>
          <a:off x="714375" y="219075"/>
          <a:ext cx="2152650" cy="36195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Saisir les temps en secondes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Ex: 1mn 12'  78" = 72,78</a:t>
          </a:r>
        </a:p>
      </xdr:txBody>
    </xdr:sp>
    <xdr:clientData/>
  </xdr:twoCellAnchor>
  <xdr:twoCellAnchor>
    <xdr:from>
      <xdr:col>53</xdr:col>
      <xdr:colOff>0</xdr:colOff>
      <xdr:row>62</xdr:row>
      <xdr:rowOff>0</xdr:rowOff>
    </xdr:from>
    <xdr:to>
      <xdr:col>54</xdr:col>
      <xdr:colOff>0</xdr:colOff>
      <xdr:row>63</xdr:row>
      <xdr:rowOff>0</xdr:rowOff>
    </xdr:to>
    <xdr:sp>
      <xdr:nvSpPr>
        <xdr:cNvPr id="5" name="Rectangle 24"/>
        <xdr:cNvSpPr>
          <a:spLocks/>
        </xdr:cNvSpPr>
      </xdr:nvSpPr>
      <xdr:spPr>
        <a:xfrm>
          <a:off x="14954250" y="9629775"/>
          <a:ext cx="352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72"/>
  <sheetViews>
    <sheetView tabSelected="1" zoomScalePageLayoutView="0" workbookViewId="0" topLeftCell="F5">
      <pane ySplit="3" topLeftCell="BM8" activePane="bottomLeft" state="frozen"/>
      <selection pane="topLeft" activeCell="A5" sqref="A5"/>
      <selection pane="bottomLeft" activeCell="AU6" sqref="AU6:BX24"/>
    </sheetView>
  </sheetViews>
  <sheetFormatPr defaultColWidth="11.421875" defaultRowHeight="12.75"/>
  <cols>
    <col min="1" max="1" width="8.421875" style="34" customWidth="1"/>
    <col min="2" max="2" width="24.421875" style="0" customWidth="1"/>
    <col min="3" max="3" width="30.00390625" style="0" customWidth="1"/>
    <col min="4" max="4" width="14.28125" style="54" customWidth="1"/>
    <col min="5" max="5" width="15.140625" style="54" customWidth="1"/>
    <col min="6" max="7" width="11.421875" style="54" customWidth="1"/>
    <col min="8" max="8" width="12.8515625" style="54" customWidth="1"/>
    <col min="9" max="9" width="11.421875" style="54" customWidth="1"/>
    <col min="10" max="10" width="10.140625" style="0" customWidth="1"/>
    <col min="11" max="12" width="10.140625" style="1" hidden="1" customWidth="1"/>
    <col min="13" max="13" width="21.421875" style="93" hidden="1" customWidth="1"/>
    <col min="14" max="14" width="7.28125" style="91" hidden="1" customWidth="1"/>
    <col min="15" max="15" width="5.8515625" style="0" hidden="1" customWidth="1"/>
    <col min="16" max="17" width="6.57421875" style="0" hidden="1" customWidth="1"/>
    <col min="18" max="18" width="6.00390625" style="0" hidden="1" customWidth="1"/>
    <col min="19" max="19" width="6.28125" style="1" hidden="1" customWidth="1"/>
    <col min="20" max="20" width="7.57421875" style="0" hidden="1" customWidth="1"/>
    <col min="21" max="21" width="5.421875" style="0" hidden="1" customWidth="1"/>
    <col min="22" max="22" width="5.57421875" style="0" hidden="1" customWidth="1"/>
    <col min="23" max="23" width="5.7109375" style="1" hidden="1" customWidth="1"/>
    <col min="24" max="24" width="4.8515625" style="0" hidden="1" customWidth="1"/>
    <col min="25" max="25" width="4.57421875" style="0" hidden="1" customWidth="1"/>
    <col min="26" max="26" width="5.8515625" style="0" hidden="1" customWidth="1"/>
    <col min="27" max="27" width="5.57421875" style="1" hidden="1" customWidth="1"/>
    <col min="28" max="28" width="5.140625" style="0" hidden="1" customWidth="1"/>
    <col min="29" max="29" width="5.00390625" style="0" hidden="1" customWidth="1"/>
    <col min="30" max="30" width="5.8515625" style="0" hidden="1" customWidth="1"/>
    <col min="31" max="31" width="5.57421875" style="0" hidden="1" customWidth="1"/>
    <col min="32" max="32" width="5.28125" style="0" hidden="1" customWidth="1"/>
    <col min="33" max="33" width="5.57421875" style="0" hidden="1" customWidth="1"/>
    <col min="34" max="34" width="5.8515625" style="0" hidden="1" customWidth="1"/>
    <col min="35" max="35" width="8.140625" style="0" hidden="1" customWidth="1"/>
    <col min="36" max="36" width="4.8515625" style="0" hidden="1" customWidth="1"/>
    <col min="37" max="37" width="4.28125" style="0" hidden="1" customWidth="1"/>
    <col min="38" max="38" width="5.57421875" style="0" hidden="1" customWidth="1"/>
    <col min="39" max="39" width="5.28125" style="0" hidden="1" customWidth="1"/>
    <col min="40" max="40" width="4.8515625" style="0" hidden="1" customWidth="1"/>
    <col min="41" max="41" width="4.28125" style="0" hidden="1" customWidth="1"/>
    <col min="42" max="42" width="6.28125" style="0" hidden="1" customWidth="1"/>
    <col min="43" max="43" width="0" style="0" hidden="1" customWidth="1"/>
    <col min="44" max="44" width="21.8515625" style="1" hidden="1" customWidth="1"/>
    <col min="45" max="45" width="0" style="1" hidden="1" customWidth="1"/>
    <col min="46" max="46" width="4.57421875" style="1" hidden="1" customWidth="1"/>
    <col min="47" max="47" width="26.8515625" style="0" customWidth="1"/>
    <col min="48" max="48" width="23.57421875" style="0" customWidth="1"/>
    <col min="49" max="49" width="10.57421875" style="0" customWidth="1"/>
    <col min="50" max="50" width="0" style="0" hidden="1" customWidth="1"/>
    <col min="51" max="51" width="8.00390625" style="0" customWidth="1"/>
    <col min="52" max="52" width="5.7109375" style="0" customWidth="1"/>
    <col min="53" max="53" width="0" style="0" hidden="1" customWidth="1"/>
    <col min="54" max="54" width="5.28125" style="0" customWidth="1"/>
    <col min="55" max="55" width="0" style="0" hidden="1" customWidth="1"/>
    <col min="56" max="56" width="5.57421875" style="0" customWidth="1"/>
    <col min="57" max="57" width="5.00390625" style="0" customWidth="1"/>
    <col min="58" max="58" width="4.8515625" style="0" customWidth="1"/>
    <col min="59" max="59" width="0" style="0" hidden="1" customWidth="1"/>
    <col min="60" max="60" width="5.57421875" style="0" customWidth="1"/>
    <col min="61" max="61" width="5.00390625" style="0" customWidth="1"/>
    <col min="62" max="62" width="4.8515625" style="0" customWidth="1"/>
    <col min="63" max="63" width="0" style="0" hidden="1" customWidth="1"/>
    <col min="64" max="64" width="5.28125" style="0" customWidth="1"/>
    <col min="65" max="65" width="5.140625" style="0" customWidth="1"/>
    <col min="66" max="66" width="4.7109375" style="0" customWidth="1"/>
    <col min="67" max="67" width="0" style="0" hidden="1" customWidth="1"/>
    <col min="68" max="68" width="5.57421875" style="0" customWidth="1"/>
    <col min="69" max="69" width="5.140625" style="0" customWidth="1"/>
    <col min="70" max="70" width="4.8515625" style="0" customWidth="1"/>
    <col min="71" max="71" width="0" style="0" hidden="1" customWidth="1"/>
    <col min="72" max="72" width="5.57421875" style="0" customWidth="1"/>
    <col min="73" max="73" width="5.140625" style="0" customWidth="1"/>
    <col min="74" max="74" width="4.8515625" style="0" customWidth="1"/>
    <col min="75" max="75" width="0" style="0" hidden="1" customWidth="1"/>
    <col min="76" max="76" width="5.57421875" style="0" customWidth="1"/>
    <col min="77" max="77" width="2.8515625" style="0" customWidth="1"/>
    <col min="78" max="78" width="2.7109375" style="0" customWidth="1"/>
    <col min="79" max="79" width="1.8515625" style="0" customWidth="1"/>
    <col min="80" max="81" width="1.7109375" style="54" customWidth="1"/>
    <col min="82" max="82" width="21.7109375" style="0" customWidth="1"/>
    <col min="83" max="88" width="5.7109375" style="0" customWidth="1"/>
    <col min="91" max="91" width="26.57421875" style="101" customWidth="1"/>
    <col min="92" max="94" width="11.421875" style="54" customWidth="1"/>
  </cols>
  <sheetData>
    <row r="1" spans="1:94" s="1" customFormat="1" ht="15" customHeight="1" hidden="1">
      <c r="A1" s="37"/>
      <c r="B1" s="38"/>
      <c r="C1" s="38"/>
      <c r="D1" s="102"/>
      <c r="E1" s="102"/>
      <c r="F1" s="102"/>
      <c r="G1" s="102"/>
      <c r="H1" s="102"/>
      <c r="I1" s="102"/>
      <c r="J1" s="38"/>
      <c r="K1" s="39"/>
      <c r="M1" s="93"/>
      <c r="N1" s="91"/>
      <c r="O1"/>
      <c r="P1"/>
      <c r="Q1"/>
      <c r="R1"/>
      <c r="T1"/>
      <c r="U1"/>
      <c r="V1"/>
      <c r="X1"/>
      <c r="Y1"/>
      <c r="Z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 s="54"/>
      <c r="CC1" s="54"/>
      <c r="CD1"/>
      <c r="CM1" s="99"/>
      <c r="CN1" s="55"/>
      <c r="CO1" s="55"/>
      <c r="CP1" s="55"/>
    </row>
    <row r="2" spans="1:94" s="1" customFormat="1" ht="2.25" customHeight="1" hidden="1">
      <c r="A2" s="37"/>
      <c r="B2" s="38"/>
      <c r="C2" s="38"/>
      <c r="D2" s="102"/>
      <c r="E2" s="102"/>
      <c r="F2" s="102"/>
      <c r="G2" s="102"/>
      <c r="H2" s="102"/>
      <c r="I2" s="102"/>
      <c r="J2" s="38"/>
      <c r="K2" s="39"/>
      <c r="M2" s="93"/>
      <c r="N2" s="91"/>
      <c r="O2"/>
      <c r="P2"/>
      <c r="Q2"/>
      <c r="R2"/>
      <c r="T2"/>
      <c r="U2"/>
      <c r="V2"/>
      <c r="X2"/>
      <c r="Y2"/>
      <c r="Z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 s="54"/>
      <c r="CC2" s="54"/>
      <c r="CD2"/>
      <c r="CM2" s="99"/>
      <c r="CN2" s="55"/>
      <c r="CO2" s="55"/>
      <c r="CP2" s="55"/>
    </row>
    <row r="3" spans="1:94" s="1" customFormat="1" ht="1.5" customHeight="1" hidden="1">
      <c r="A3" s="37"/>
      <c r="B3" s="38"/>
      <c r="C3" s="38"/>
      <c r="D3" s="102"/>
      <c r="E3" s="102"/>
      <c r="F3" s="102"/>
      <c r="G3" s="102"/>
      <c r="H3" s="102"/>
      <c r="I3" s="102"/>
      <c r="J3" s="38"/>
      <c r="K3" s="39"/>
      <c r="M3" s="93"/>
      <c r="N3" s="91"/>
      <c r="O3"/>
      <c r="P3"/>
      <c r="Q3"/>
      <c r="R3"/>
      <c r="T3"/>
      <c r="U3"/>
      <c r="V3"/>
      <c r="X3"/>
      <c r="Y3"/>
      <c r="Z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 s="54"/>
      <c r="CC3" s="54"/>
      <c r="CD3"/>
      <c r="CM3" s="99"/>
      <c r="CN3" s="55"/>
      <c r="CO3" s="55"/>
      <c r="CP3" s="55"/>
    </row>
    <row r="4" spans="1:94" s="1" customFormat="1" ht="3" customHeight="1" hidden="1" thickBot="1">
      <c r="A4" s="37"/>
      <c r="B4" s="38"/>
      <c r="C4" s="38"/>
      <c r="D4" s="102"/>
      <c r="E4" s="102"/>
      <c r="F4" s="102"/>
      <c r="G4" s="102"/>
      <c r="H4" s="102"/>
      <c r="I4" s="102"/>
      <c r="J4" s="38"/>
      <c r="K4" s="39"/>
      <c r="M4" s="93"/>
      <c r="N4" s="91"/>
      <c r="O4"/>
      <c r="P4"/>
      <c r="Q4"/>
      <c r="R4"/>
      <c r="T4"/>
      <c r="U4"/>
      <c r="V4"/>
      <c r="X4"/>
      <c r="Y4"/>
      <c r="Z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 s="54"/>
      <c r="CC4" s="54"/>
      <c r="CD4"/>
      <c r="CM4" s="99"/>
      <c r="CN4" s="55"/>
      <c r="CO4" s="55"/>
      <c r="CP4" s="55"/>
    </row>
    <row r="5" spans="1:94" s="1" customFormat="1" ht="61.5" customHeight="1" thickBot="1">
      <c r="A5" s="37"/>
      <c r="B5" s="41"/>
      <c r="C5" s="41"/>
      <c r="D5" s="103"/>
      <c r="E5" s="103"/>
      <c r="F5" s="103"/>
      <c r="G5" s="103"/>
      <c r="H5" s="103"/>
      <c r="I5" s="103"/>
      <c r="J5" s="38"/>
      <c r="K5" s="39"/>
      <c r="M5" s="94"/>
      <c r="N5" s="89"/>
      <c r="O5" s="14"/>
      <c r="P5" s="14"/>
      <c r="Q5" s="14"/>
      <c r="R5" s="14"/>
      <c r="S5" s="15"/>
      <c r="T5" s="15"/>
      <c r="U5" s="15"/>
      <c r="V5" s="15"/>
      <c r="W5" s="15"/>
      <c r="X5" s="15"/>
      <c r="Y5" s="15"/>
      <c r="Z5" s="15"/>
      <c r="AA5" s="14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>
        <f ca="1">TODAY()</f>
        <v>40814</v>
      </c>
      <c r="AN5" s="17"/>
      <c r="AO5" s="17"/>
      <c r="AP5" s="18"/>
      <c r="AR5" s="36"/>
      <c r="AT5" s="114"/>
      <c r="AU5" s="115" t="s">
        <v>30</v>
      </c>
      <c r="AV5" s="116"/>
      <c r="AW5" s="116"/>
      <c r="AX5" s="116"/>
      <c r="AY5" s="116"/>
      <c r="AZ5" s="117"/>
      <c r="BA5" s="118"/>
      <c r="BB5" s="118"/>
      <c r="BC5" s="118"/>
      <c r="BD5" s="118"/>
      <c r="BE5" s="118"/>
      <c r="BF5" s="118"/>
      <c r="BG5" s="118"/>
      <c r="BH5" s="119"/>
      <c r="BI5" s="120"/>
      <c r="BJ5" s="118"/>
      <c r="BK5" s="118"/>
      <c r="BL5" s="118"/>
      <c r="BM5" s="118"/>
      <c r="BN5" s="121" t="s">
        <v>31</v>
      </c>
      <c r="BO5" s="118"/>
      <c r="BP5" s="122"/>
      <c r="BQ5" s="123"/>
      <c r="BR5" s="123"/>
      <c r="BS5" s="123"/>
      <c r="BT5" s="124" t="s">
        <v>0</v>
      </c>
      <c r="BU5" s="125"/>
      <c r="BV5" s="125"/>
      <c r="BW5" s="125"/>
      <c r="BX5" s="126"/>
      <c r="BY5"/>
      <c r="BZ5"/>
      <c r="CA5" s="58"/>
      <c r="CB5" s="58"/>
      <c r="CC5" s="58"/>
      <c r="CD5" s="157" t="s">
        <v>1</v>
      </c>
      <c r="CE5" s="158"/>
      <c r="CF5" s="158"/>
      <c r="CG5" s="158"/>
      <c r="CH5" s="158"/>
      <c r="CI5" s="158"/>
      <c r="CJ5" s="159"/>
      <c r="CM5" s="99"/>
      <c r="CN5" s="55"/>
      <c r="CO5" s="55"/>
      <c r="CP5" s="55"/>
    </row>
    <row r="6" spans="1:94" s="1" customFormat="1" ht="16.5" customHeight="1" thickBot="1">
      <c r="A6" s="37"/>
      <c r="B6" s="41"/>
      <c r="C6" s="41"/>
      <c r="D6" s="103"/>
      <c r="E6" s="103"/>
      <c r="F6" s="103"/>
      <c r="G6" s="103"/>
      <c r="H6" s="103"/>
      <c r="I6" s="103"/>
      <c r="J6" s="38"/>
      <c r="K6" s="39"/>
      <c r="M6" s="95" t="s">
        <v>2</v>
      </c>
      <c r="N6" s="90" t="s">
        <v>3</v>
      </c>
      <c r="O6" s="97" t="s">
        <v>4</v>
      </c>
      <c r="P6" s="27"/>
      <c r="Q6" s="98"/>
      <c r="R6" s="3" t="s">
        <v>5</v>
      </c>
      <c r="S6" s="5"/>
      <c r="T6" s="5"/>
      <c r="U6" s="6"/>
      <c r="V6" s="4"/>
      <c r="W6" s="3" t="s">
        <v>6</v>
      </c>
      <c r="X6" s="5"/>
      <c r="Y6" s="6"/>
      <c r="Z6" s="4"/>
      <c r="AA6" s="11" t="s">
        <v>7</v>
      </c>
      <c r="AB6" s="12"/>
      <c r="AC6" s="12"/>
      <c r="AD6" s="13"/>
      <c r="AE6" s="3" t="s">
        <v>8</v>
      </c>
      <c r="AF6" s="5"/>
      <c r="AG6" s="6"/>
      <c r="AH6" s="4"/>
      <c r="AI6" s="3" t="s">
        <v>9</v>
      </c>
      <c r="AJ6" s="5"/>
      <c r="AK6" s="6"/>
      <c r="AL6" s="4"/>
      <c r="AM6" s="7" t="s">
        <v>10</v>
      </c>
      <c r="AN6" s="8"/>
      <c r="AO6" s="9"/>
      <c r="AP6" s="10"/>
      <c r="AR6" s="36"/>
      <c r="AU6" s="127" t="s">
        <v>2</v>
      </c>
      <c r="AV6" s="127" t="s">
        <v>11</v>
      </c>
      <c r="AW6" s="128" t="s">
        <v>4</v>
      </c>
      <c r="AX6" s="129"/>
      <c r="AY6" s="130"/>
      <c r="AZ6" s="128" t="s">
        <v>5</v>
      </c>
      <c r="BA6" s="131"/>
      <c r="BB6" s="131"/>
      <c r="BC6" s="132"/>
      <c r="BD6" s="129"/>
      <c r="BE6" s="128" t="s">
        <v>6</v>
      </c>
      <c r="BF6" s="131"/>
      <c r="BG6" s="132"/>
      <c r="BH6" s="129"/>
      <c r="BI6" s="133" t="s">
        <v>7</v>
      </c>
      <c r="BJ6" s="134"/>
      <c r="BK6" s="134"/>
      <c r="BL6" s="135"/>
      <c r="BM6" s="128" t="s">
        <v>24</v>
      </c>
      <c r="BN6" s="131"/>
      <c r="BO6" s="132"/>
      <c r="BP6" s="129"/>
      <c r="BQ6" s="128" t="s">
        <v>9</v>
      </c>
      <c r="BR6" s="131"/>
      <c r="BS6" s="132"/>
      <c r="BT6" s="129"/>
      <c r="BU6" s="136" t="s">
        <v>10</v>
      </c>
      <c r="BV6" s="137"/>
      <c r="BW6" s="138"/>
      <c r="BX6" s="139"/>
      <c r="BY6"/>
      <c r="BZ6"/>
      <c r="CA6" s="59"/>
      <c r="CB6" s="60"/>
      <c r="CC6" s="60"/>
      <c r="CD6" s="152"/>
      <c r="CE6" s="153"/>
      <c r="CF6" s="154"/>
      <c r="CG6" s="155"/>
      <c r="CH6" s="154"/>
      <c r="CI6" s="154"/>
      <c r="CJ6" s="156"/>
      <c r="CM6" s="99"/>
      <c r="CN6" s="55"/>
      <c r="CO6" s="55"/>
      <c r="CP6" s="55"/>
    </row>
    <row r="7" spans="1:94" s="57" customFormat="1" ht="14.25" customHeight="1" thickBot="1">
      <c r="A7" s="37"/>
      <c r="B7" s="30" t="s">
        <v>12</v>
      </c>
      <c r="C7" s="30" t="s">
        <v>13</v>
      </c>
      <c r="D7" s="31" t="s">
        <v>5</v>
      </c>
      <c r="E7" s="32" t="s">
        <v>6</v>
      </c>
      <c r="F7" s="32" t="s">
        <v>14</v>
      </c>
      <c r="G7" s="33" t="s">
        <v>15</v>
      </c>
      <c r="H7" s="32" t="s">
        <v>9</v>
      </c>
      <c r="I7" s="32" t="s">
        <v>16</v>
      </c>
      <c r="J7" s="38"/>
      <c r="K7" s="39"/>
      <c r="L7" s="1"/>
      <c r="M7" s="96"/>
      <c r="N7" s="92"/>
      <c r="O7" s="28" t="s">
        <v>17</v>
      </c>
      <c r="P7" s="29"/>
      <c r="Q7" s="29" t="s">
        <v>18</v>
      </c>
      <c r="R7" s="19" t="s">
        <v>19</v>
      </c>
      <c r="S7" s="20"/>
      <c r="T7" s="21" t="s">
        <v>17</v>
      </c>
      <c r="U7" s="22"/>
      <c r="V7" s="23" t="s">
        <v>18</v>
      </c>
      <c r="W7" s="19" t="s">
        <v>19</v>
      </c>
      <c r="X7" s="24" t="s">
        <v>17</v>
      </c>
      <c r="Y7" s="25"/>
      <c r="Z7" s="23" t="s">
        <v>18</v>
      </c>
      <c r="AA7" s="19" t="s">
        <v>19</v>
      </c>
      <c r="AB7" s="24" t="s">
        <v>17</v>
      </c>
      <c r="AC7" s="25"/>
      <c r="AD7" s="23" t="s">
        <v>18</v>
      </c>
      <c r="AE7" s="19" t="s">
        <v>19</v>
      </c>
      <c r="AF7" s="24" t="s">
        <v>17</v>
      </c>
      <c r="AG7" s="25"/>
      <c r="AH7" s="23" t="s">
        <v>18</v>
      </c>
      <c r="AI7" s="19" t="s">
        <v>19</v>
      </c>
      <c r="AJ7" s="24" t="s">
        <v>17</v>
      </c>
      <c r="AK7" s="25"/>
      <c r="AL7" s="23" t="s">
        <v>18</v>
      </c>
      <c r="AM7" s="26" t="s">
        <v>19</v>
      </c>
      <c r="AN7" s="24" t="s">
        <v>17</v>
      </c>
      <c r="AO7" s="25"/>
      <c r="AP7" s="23" t="s">
        <v>18</v>
      </c>
      <c r="AQ7" s="1"/>
      <c r="AR7" s="1"/>
      <c r="AS7" s="1"/>
      <c r="AT7" s="1"/>
      <c r="AU7" s="140"/>
      <c r="AV7" s="141"/>
      <c r="AW7" s="142" t="s">
        <v>17</v>
      </c>
      <c r="AX7" s="143"/>
      <c r="AY7" s="143" t="s">
        <v>18</v>
      </c>
      <c r="AZ7" s="144" t="s">
        <v>19</v>
      </c>
      <c r="BA7" s="145"/>
      <c r="BB7" s="146" t="s">
        <v>17</v>
      </c>
      <c r="BC7" s="147"/>
      <c r="BD7" s="148" t="s">
        <v>18</v>
      </c>
      <c r="BE7" s="144" t="s">
        <v>19</v>
      </c>
      <c r="BF7" s="149" t="s">
        <v>17</v>
      </c>
      <c r="BG7" s="150"/>
      <c r="BH7" s="148" t="s">
        <v>18</v>
      </c>
      <c r="BI7" s="144" t="s">
        <v>19</v>
      </c>
      <c r="BJ7" s="149" t="s">
        <v>17</v>
      </c>
      <c r="BK7" s="150"/>
      <c r="BL7" s="148" t="s">
        <v>18</v>
      </c>
      <c r="BM7" s="144" t="s">
        <v>19</v>
      </c>
      <c r="BN7" s="149" t="s">
        <v>17</v>
      </c>
      <c r="BO7" s="150"/>
      <c r="BP7" s="148" t="s">
        <v>18</v>
      </c>
      <c r="BQ7" s="144" t="s">
        <v>19</v>
      </c>
      <c r="BR7" s="149" t="s">
        <v>17</v>
      </c>
      <c r="BS7" s="150"/>
      <c r="BT7" s="148" t="s">
        <v>18</v>
      </c>
      <c r="BU7" s="151" t="s">
        <v>19</v>
      </c>
      <c r="BV7" s="149" t="s">
        <v>17</v>
      </c>
      <c r="BW7" s="150"/>
      <c r="BX7" s="148" t="s">
        <v>18</v>
      </c>
      <c r="BY7"/>
      <c r="BZ7"/>
      <c r="CA7"/>
      <c r="CB7"/>
      <c r="CC7"/>
      <c r="CD7" s="66" t="s">
        <v>20</v>
      </c>
      <c r="CE7" s="66" t="s">
        <v>21</v>
      </c>
      <c r="CF7" s="66" t="s">
        <v>22</v>
      </c>
      <c r="CG7" s="67" t="s">
        <v>23</v>
      </c>
      <c r="CH7" s="66" t="s">
        <v>24</v>
      </c>
      <c r="CI7" s="66" t="s">
        <v>25</v>
      </c>
      <c r="CJ7" s="66" t="s">
        <v>26</v>
      </c>
      <c r="CM7" s="100"/>
      <c r="CN7" s="60"/>
      <c r="CO7" s="60"/>
      <c r="CP7" s="60"/>
    </row>
    <row r="8" spans="1:94" s="57" customFormat="1" ht="12" customHeight="1">
      <c r="A8" s="40">
        <v>1</v>
      </c>
      <c r="B8" s="84" t="s">
        <v>50</v>
      </c>
      <c r="C8" s="42" t="s">
        <v>33</v>
      </c>
      <c r="D8" s="104">
        <v>24.83</v>
      </c>
      <c r="E8" s="105">
        <v>48</v>
      </c>
      <c r="F8" s="104">
        <v>39</v>
      </c>
      <c r="G8" s="104">
        <v>32.75</v>
      </c>
      <c r="H8" s="104">
        <v>73</v>
      </c>
      <c r="I8" s="106">
        <v>48</v>
      </c>
      <c r="J8" s="39"/>
      <c r="K8" s="39"/>
      <c r="L8" s="1"/>
      <c r="M8" s="84" t="str">
        <f aca="true" t="shared" si="0" ref="M8:M38">B8</f>
        <v>TOURNIER Christophe</v>
      </c>
      <c r="N8" s="86" t="str">
        <f aca="true" t="shared" si="1" ref="N8:N38">C8</f>
        <v>Space Boomerang</v>
      </c>
      <c r="O8" s="43">
        <f>IF(P8=0,"",RANK(P8,scoregénéral,0))</f>
        <v>5</v>
      </c>
      <c r="P8" s="44">
        <f aca="true" t="shared" si="2" ref="P8:P22">SUM(V8,Z8,AD8,AH8,AL8,AP8)</f>
        <v>62</v>
      </c>
      <c r="Q8" s="44">
        <f aca="true" t="shared" si="3" ref="Q8:Q23">IF(P8=0,"",P8)</f>
        <v>62</v>
      </c>
      <c r="R8" s="69">
        <f>IF(COUNTBLANK(D8)=0,D8,"N.P.")</f>
        <v>24.83</v>
      </c>
      <c r="S8" s="70">
        <f>IF(D8&gt;5,D8,100-D8)</f>
        <v>24.83</v>
      </c>
      <c r="T8" s="71">
        <f>IF(COUNTBLANK(D8)=0,RANK(S8,Scorev,1),"")</f>
        <v>5</v>
      </c>
      <c r="U8" s="81">
        <f aca="true" t="shared" si="4" ref="U8:U23">COUNTIF(Placev,T8)</f>
        <v>1</v>
      </c>
      <c r="V8" s="72">
        <f aca="true" t="shared" si="5" ref="V8:V19">IF(COUNTBLANK(D8)=0,COUNT(VITESSE)-T8+1.5-(U8/2),"")</f>
        <v>11</v>
      </c>
      <c r="W8" s="69">
        <f>IF(COUNTBLANK(E8)=0,E8,"N.P.")</f>
        <v>48</v>
      </c>
      <c r="X8" s="71">
        <f aca="true" t="shared" si="6" ref="X8:X23">IF(COUNTBLANK(E8)=0,RANK(W8,Scoree,0),"")</f>
        <v>4</v>
      </c>
      <c r="Y8" s="81">
        <f aca="true" t="shared" si="7" ref="Y8:Y23">COUNTIF(Placee,X8)</f>
        <v>2</v>
      </c>
      <c r="Z8" s="72">
        <f aca="true" t="shared" si="8" ref="Z8:Z23">IF(COUNTBLANK(E8)=0,COUNT(ENDURANCE)-X8+1.5-(Y8/2),"")</f>
        <v>12.5</v>
      </c>
      <c r="AA8" s="69">
        <f>IF(COUNTBLANK(F8)=0,F8,"N.P.")</f>
        <v>39</v>
      </c>
      <c r="AB8" s="71">
        <f>IF(COUNTBLANK(F8)=0,RANK(AA8,Scorear,0),"")</f>
        <v>10</v>
      </c>
      <c r="AC8" s="81">
        <f aca="true" t="shared" si="9" ref="AC8:AC23">COUNTIF(Placear,AB8)</f>
        <v>1</v>
      </c>
      <c r="AD8" s="72">
        <f aca="true" t="shared" si="10" ref="AD8:AD19">IF(COUNTBLANK(F8)=0,COUNT(AUSSIE_R.)-AB8+1.5-(AC8/2),"")</f>
        <v>5</v>
      </c>
      <c r="AE8" s="69">
        <f>IF(COUNTBLANK(G8)=0,G8,"N.P.")</f>
        <v>32.75</v>
      </c>
      <c r="AF8" s="71">
        <f>IF(COUNTBLANK(G8)=0,RANK(AE8,Scorem,0),"")</f>
        <v>2</v>
      </c>
      <c r="AG8" s="81">
        <f aca="true" t="shared" si="11" ref="AG8:AG23">COUNTIF(Placem,AF8)</f>
        <v>1</v>
      </c>
      <c r="AH8" s="72">
        <f aca="true" t="shared" si="12" ref="AH8:AH19">IF(COUNTBLANK(G8)=0,COUNT(M.T.A.)-AF8+1.5-(AG8/2),"")</f>
        <v>15</v>
      </c>
      <c r="AI8" s="69">
        <f>IF(COUNTBLANK(H8)=0,H8,"N.P.")</f>
        <v>73</v>
      </c>
      <c r="AJ8" s="71">
        <f>IF(COUNTBLANK(H8)=0,RANK(AI8,Scorep,0),"")</f>
        <v>6</v>
      </c>
      <c r="AK8" s="81">
        <f aca="true" t="shared" si="13" ref="AK8:AK23">COUNTIF(Placep,AJ8)</f>
        <v>1</v>
      </c>
      <c r="AL8" s="72">
        <f aca="true" t="shared" si="14" ref="AL8:AL19">IF(COUNTBLANK(H8)=0,COUNT(PRECISION)-AJ8+1.5-(AK8/2),"")</f>
        <v>10</v>
      </c>
      <c r="AM8" s="69">
        <f>IF(COUNTBLANK(I8)=0,I8,"N.P.")</f>
        <v>48</v>
      </c>
      <c r="AN8" s="71">
        <f>IF(COUNTBLANK(I8)=0,RANK(AM8,Scoread,0),"")</f>
        <v>7</v>
      </c>
      <c r="AO8" s="81">
        <f aca="true" t="shared" si="15" ref="AO8:AO23">COUNTIF(Placead,AN8)</f>
        <v>2</v>
      </c>
      <c r="AP8" s="72">
        <f aca="true" t="shared" si="16" ref="AP8:AP19">IF(COUNTBLANK(I8)=0,COUNT(ACRO_D.)-AN8+1.5-(AO8/2),"")</f>
        <v>8.5</v>
      </c>
      <c r="AQ8" s="1"/>
      <c r="AR8" s="1"/>
      <c r="AS8" s="1"/>
      <c r="AT8" s="1"/>
      <c r="AU8" s="84" t="s">
        <v>40</v>
      </c>
      <c r="AV8" s="86" t="s">
        <v>39</v>
      </c>
      <c r="AW8" s="43">
        <v>1</v>
      </c>
      <c r="AX8" s="44">
        <v>78</v>
      </c>
      <c r="AY8" s="44">
        <v>78</v>
      </c>
      <c r="AZ8" s="69">
        <v>21.98</v>
      </c>
      <c r="BA8" s="70">
        <v>21.98</v>
      </c>
      <c r="BB8" s="71">
        <v>4</v>
      </c>
      <c r="BC8" s="81">
        <v>1</v>
      </c>
      <c r="BD8" s="72">
        <v>12</v>
      </c>
      <c r="BE8" s="69">
        <v>51</v>
      </c>
      <c r="BF8" s="71">
        <v>3</v>
      </c>
      <c r="BG8" s="81">
        <v>1</v>
      </c>
      <c r="BH8" s="72">
        <v>14</v>
      </c>
      <c r="BI8" s="69">
        <v>69</v>
      </c>
      <c r="BJ8" s="71">
        <v>1</v>
      </c>
      <c r="BK8" s="81">
        <v>1</v>
      </c>
      <c r="BL8" s="72">
        <v>14</v>
      </c>
      <c r="BM8" s="69">
        <v>32.38</v>
      </c>
      <c r="BN8" s="71">
        <v>3</v>
      </c>
      <c r="BO8" s="81">
        <v>1</v>
      </c>
      <c r="BP8" s="72">
        <v>14</v>
      </c>
      <c r="BQ8" s="69">
        <v>83</v>
      </c>
      <c r="BR8" s="71">
        <v>2</v>
      </c>
      <c r="BS8" s="81">
        <v>1</v>
      </c>
      <c r="BT8" s="72">
        <v>14</v>
      </c>
      <c r="BU8" s="69">
        <v>50</v>
      </c>
      <c r="BV8" s="71">
        <v>6</v>
      </c>
      <c r="BW8" s="81">
        <v>1</v>
      </c>
      <c r="BX8" s="72">
        <v>10</v>
      </c>
      <c r="BY8" s="1"/>
      <c r="BZ8" s="1"/>
      <c r="CA8"/>
      <c r="CB8"/>
      <c r="CC8"/>
      <c r="CD8" s="62" t="str">
        <f aca="true" t="shared" si="17" ref="CD8:CD39">AU8</f>
        <v>APPRIOU Michel</v>
      </c>
      <c r="CE8" s="65">
        <f>IF(pvit="","",100*(1-(pvit/COUNT(pvit))))</f>
        <v>73.33333333333334</v>
      </c>
      <c r="CF8" s="65">
        <f>IF(pend="","",100*(1-(pend/COUNT(pend))))</f>
        <v>81.25</v>
      </c>
      <c r="CG8" s="65">
        <f>IF(pA_R="","",100*(1-(pA_R/COUNT(pA_R))))</f>
        <v>92.85714285714286</v>
      </c>
      <c r="CH8" s="65">
        <f>IF(pmta="","",100*(1-(pmta/COUNT(pmta))))</f>
        <v>81.25</v>
      </c>
      <c r="CI8" s="65">
        <f>IF(ppre="","",100*(1-(ppre/COUNT(ppre))))</f>
        <v>86.66666666666667</v>
      </c>
      <c r="CJ8" s="65">
        <f>IF(pacr="","",100*(1-(pacr/COUNT(pacr))))</f>
        <v>60</v>
      </c>
      <c r="CL8" s="61"/>
      <c r="CM8" s="99"/>
      <c r="CN8" s="55"/>
      <c r="CO8" s="55"/>
      <c r="CP8" s="55"/>
    </row>
    <row r="9" spans="1:94" s="1" customFormat="1" ht="12" customHeight="1">
      <c r="A9" s="35">
        <v>2</v>
      </c>
      <c r="B9" s="113" t="s">
        <v>51</v>
      </c>
      <c r="C9" s="49" t="s">
        <v>33</v>
      </c>
      <c r="D9" s="107">
        <v>34.28</v>
      </c>
      <c r="E9" s="108">
        <v>52</v>
      </c>
      <c r="F9" s="107">
        <v>53</v>
      </c>
      <c r="G9" s="107">
        <v>37.6</v>
      </c>
      <c r="H9" s="107">
        <v>63</v>
      </c>
      <c r="I9" s="109">
        <v>70</v>
      </c>
      <c r="M9" s="85" t="str">
        <f t="shared" si="0"/>
        <v>BERAL Didier</v>
      </c>
      <c r="N9" s="87" t="str">
        <f t="shared" si="1"/>
        <v>Space Boomerang</v>
      </c>
      <c r="O9" s="45">
        <f>IF(P9=0,"",RANK(P9,scoregénéral,0))</f>
        <v>3</v>
      </c>
      <c r="P9" s="46">
        <f t="shared" si="2"/>
        <v>66.5</v>
      </c>
      <c r="Q9" s="46">
        <f t="shared" si="3"/>
        <v>66.5</v>
      </c>
      <c r="R9" s="73">
        <f aca="true" t="shared" si="18" ref="R9:R19">IF(COUNTBLANK(D9)=0,D9,"N.P.")</f>
        <v>34.28</v>
      </c>
      <c r="S9" s="74">
        <f aca="true" t="shared" si="19" ref="S9:S14">IF(D9&gt;5,D9,100-D9)</f>
        <v>34.28</v>
      </c>
      <c r="T9" s="75">
        <f aca="true" t="shared" si="20" ref="T9:T19">IF(COUNTBLANK(D9)=0,RANK(S9,Scorev,1),"")</f>
        <v>9</v>
      </c>
      <c r="U9" s="82">
        <f t="shared" si="4"/>
        <v>1</v>
      </c>
      <c r="V9" s="76">
        <f>IF(COUNTBLANK(D9)=0,COUNT(VITESSE)-T9+1.5-(U9/2),"")</f>
        <v>7</v>
      </c>
      <c r="W9" s="73">
        <f aca="true" t="shared" si="21" ref="W9:W19">IF(COUNTBLANK(E9)=0,E9,"N.P.")</f>
        <v>52</v>
      </c>
      <c r="X9" s="75">
        <f t="shared" si="6"/>
        <v>2</v>
      </c>
      <c r="Y9" s="82">
        <f t="shared" si="7"/>
        <v>1</v>
      </c>
      <c r="Z9" s="76">
        <f t="shared" si="8"/>
        <v>15</v>
      </c>
      <c r="AA9" s="73">
        <f aca="true" t="shared" si="22" ref="AA9:AA19">IF(COUNTBLANK(F9)=0,F9,"N.P.")</f>
        <v>53</v>
      </c>
      <c r="AB9" s="75">
        <f aca="true" t="shared" si="23" ref="AB9:AB19">IF(COUNTBLANK(F9)=0,RANK(AA9,Scorear,0),"")</f>
        <v>4</v>
      </c>
      <c r="AC9" s="82">
        <f t="shared" si="9"/>
        <v>3</v>
      </c>
      <c r="AD9" s="76">
        <f>IF(COUNTBLANK(F9)=0,COUNT(AUSSIE_R.)-AB9+1.5-(AC9/2),"")</f>
        <v>10</v>
      </c>
      <c r="AE9" s="73">
        <f aca="true" t="shared" si="24" ref="AE9:AE19">IF(COUNTBLANK(G9)=0,G9,"N.P.")</f>
        <v>37.6</v>
      </c>
      <c r="AF9" s="75">
        <f aca="true" t="shared" si="25" ref="AF9:AF19">IF(COUNTBLANK(G9)=0,RANK(AE9,Scorem,0),"")</f>
        <v>1</v>
      </c>
      <c r="AG9" s="82">
        <f t="shared" si="11"/>
        <v>1</v>
      </c>
      <c r="AH9" s="76">
        <f>IF(COUNTBLANK(G9)=0,COUNT(M.T.A.)-AF9+1.5-(AG9/2),"")</f>
        <v>16</v>
      </c>
      <c r="AI9" s="73">
        <f aca="true" t="shared" si="26" ref="AI9:AI19">IF(COUNTBLANK(H9)=0,H9,"N.P.")</f>
        <v>63</v>
      </c>
      <c r="AJ9" s="75">
        <f aca="true" t="shared" si="27" ref="AJ9:AJ19">IF(COUNTBLANK(H9)=0,RANK(AI9,Scorep,0),"")</f>
        <v>9</v>
      </c>
      <c r="AK9" s="82">
        <f t="shared" si="13"/>
        <v>2</v>
      </c>
      <c r="AL9" s="76">
        <f>IF(COUNTBLANK(H9)=0,COUNT(PRECISION)-AJ9+1.5-(AK9/2),"")</f>
        <v>6.5</v>
      </c>
      <c r="AM9" s="73">
        <f aca="true" t="shared" si="28" ref="AM9:AM19">IF(COUNTBLANK(I9)=0,I9,"N.P.")</f>
        <v>70</v>
      </c>
      <c r="AN9" s="75">
        <f aca="true" t="shared" si="29" ref="AN9:AN19">IF(COUNTBLANK(I9)=0,RANK(AM9,Scoread,0),"")</f>
        <v>4</v>
      </c>
      <c r="AO9" s="82">
        <f t="shared" si="15"/>
        <v>1</v>
      </c>
      <c r="AP9" s="76">
        <f>IF(COUNTBLANK(I9)=0,COUNT(ACRO_D.)-AN9+1.5-(AO9/2),"")</f>
        <v>12</v>
      </c>
      <c r="AU9" s="85" t="s">
        <v>36</v>
      </c>
      <c r="AV9" s="87" t="s">
        <v>37</v>
      </c>
      <c r="AW9" s="45">
        <v>2</v>
      </c>
      <c r="AX9" s="46">
        <v>72</v>
      </c>
      <c r="AY9" s="46">
        <v>72</v>
      </c>
      <c r="AZ9" s="73">
        <v>21.31</v>
      </c>
      <c r="BA9" s="74">
        <v>21.31</v>
      </c>
      <c r="BB9" s="75">
        <v>2</v>
      </c>
      <c r="BC9" s="82">
        <v>1</v>
      </c>
      <c r="BD9" s="76">
        <v>14</v>
      </c>
      <c r="BE9" s="73">
        <v>58</v>
      </c>
      <c r="BF9" s="75">
        <v>1</v>
      </c>
      <c r="BG9" s="82">
        <v>1</v>
      </c>
      <c r="BH9" s="76">
        <v>16</v>
      </c>
      <c r="BI9" s="73">
        <v>61</v>
      </c>
      <c r="BJ9" s="75">
        <v>2</v>
      </c>
      <c r="BK9" s="82">
        <v>1</v>
      </c>
      <c r="BL9" s="76">
        <v>13</v>
      </c>
      <c r="BM9" s="73">
        <v>25.09</v>
      </c>
      <c r="BN9" s="75">
        <v>12</v>
      </c>
      <c r="BO9" s="82">
        <v>1</v>
      </c>
      <c r="BP9" s="76">
        <v>5</v>
      </c>
      <c r="BQ9" s="73">
        <v>77</v>
      </c>
      <c r="BR9" s="75">
        <v>3</v>
      </c>
      <c r="BS9" s="82">
        <v>1</v>
      </c>
      <c r="BT9" s="76">
        <v>13</v>
      </c>
      <c r="BU9" s="73">
        <v>62</v>
      </c>
      <c r="BV9" s="75">
        <v>5</v>
      </c>
      <c r="BW9" s="82">
        <v>1</v>
      </c>
      <c r="BX9" s="76">
        <v>11</v>
      </c>
      <c r="CA9"/>
      <c r="CB9"/>
      <c r="CC9"/>
      <c r="CD9" s="63" t="str">
        <f t="shared" si="17"/>
        <v>BLANCHARD Laurent</v>
      </c>
      <c r="CE9" s="65">
        <f aca="true" t="shared" si="30" ref="CE9:CE24">IF(pvit="","",100*(1-(pvit/COUNT(pvit))))</f>
        <v>86.66666666666667</v>
      </c>
      <c r="CF9" s="65">
        <f aca="true" t="shared" si="31" ref="CF9:CF24">IF(pend="","",100*(1-(pend/COUNT(pend))))</f>
        <v>93.75</v>
      </c>
      <c r="CG9" s="65">
        <f aca="true" t="shared" si="32" ref="CG9:CG24">IF(pA_R="","",100*(1-(pA_R/COUNT(pA_R))))</f>
        <v>85.71428571428572</v>
      </c>
      <c r="CH9" s="65">
        <f aca="true" t="shared" si="33" ref="CH9:CH24">IF(pmta="","",100*(1-(pmta/COUNT(pmta))))</f>
        <v>25</v>
      </c>
      <c r="CI9" s="65">
        <f aca="true" t="shared" si="34" ref="CI9:CI24">IF(ppre="","",100*(1-(ppre/COUNT(ppre))))</f>
        <v>80</v>
      </c>
      <c r="CJ9" s="65">
        <f aca="true" t="shared" si="35" ref="CJ9:CJ24">IF(pacr="","",100*(1-(pacr/COUNT(pacr))))</f>
        <v>66.66666666666667</v>
      </c>
      <c r="CL9" s="61"/>
      <c r="CM9" s="99"/>
      <c r="CN9" s="55"/>
      <c r="CO9" s="55"/>
      <c r="CP9" s="55"/>
    </row>
    <row r="10" spans="1:94" s="1" customFormat="1" ht="12" customHeight="1">
      <c r="A10" s="35">
        <v>3</v>
      </c>
      <c r="B10" s="85" t="s">
        <v>52</v>
      </c>
      <c r="C10" s="42" t="s">
        <v>53</v>
      </c>
      <c r="D10" s="160">
        <v>4</v>
      </c>
      <c r="E10" s="105">
        <v>23</v>
      </c>
      <c r="F10" s="104">
        <v>53</v>
      </c>
      <c r="G10" s="104">
        <v>25.81</v>
      </c>
      <c r="H10" s="104">
        <v>58</v>
      </c>
      <c r="I10" s="106">
        <v>36</v>
      </c>
      <c r="M10" s="85" t="str">
        <f t="shared" si="0"/>
        <v>GERARD Frédéric</v>
      </c>
      <c r="N10" s="87" t="str">
        <f t="shared" si="1"/>
        <v>Kookaburra</v>
      </c>
      <c r="O10" s="45">
        <f>IF(P10=0,"",RANK(P10,scoregénéral,0))</f>
        <v>12</v>
      </c>
      <c r="P10" s="46">
        <f t="shared" si="2"/>
        <v>32</v>
      </c>
      <c r="Q10" s="46">
        <f t="shared" si="3"/>
        <v>32</v>
      </c>
      <c r="R10" s="73">
        <f t="shared" si="18"/>
        <v>4</v>
      </c>
      <c r="S10" s="74">
        <f t="shared" si="19"/>
        <v>96</v>
      </c>
      <c r="T10" s="75">
        <f t="shared" si="20"/>
        <v>13</v>
      </c>
      <c r="U10" s="82">
        <f t="shared" si="4"/>
        <v>1</v>
      </c>
      <c r="V10" s="76">
        <f t="shared" si="5"/>
        <v>3</v>
      </c>
      <c r="W10" s="73">
        <f t="shared" si="21"/>
        <v>23</v>
      </c>
      <c r="X10" s="75">
        <f t="shared" si="6"/>
        <v>14</v>
      </c>
      <c r="Y10" s="82">
        <f t="shared" si="7"/>
        <v>1</v>
      </c>
      <c r="Z10" s="76">
        <f t="shared" si="8"/>
        <v>3</v>
      </c>
      <c r="AA10" s="73">
        <f t="shared" si="22"/>
        <v>53</v>
      </c>
      <c r="AB10" s="75">
        <f t="shared" si="23"/>
        <v>4</v>
      </c>
      <c r="AC10" s="82">
        <f t="shared" si="9"/>
        <v>3</v>
      </c>
      <c r="AD10" s="76">
        <f t="shared" si="10"/>
        <v>10</v>
      </c>
      <c r="AE10" s="73">
        <f t="shared" si="24"/>
        <v>25.81</v>
      </c>
      <c r="AF10" s="75">
        <f t="shared" si="25"/>
        <v>11</v>
      </c>
      <c r="AG10" s="82">
        <f t="shared" si="11"/>
        <v>1</v>
      </c>
      <c r="AH10" s="76">
        <f t="shared" si="12"/>
        <v>6</v>
      </c>
      <c r="AI10" s="73">
        <f t="shared" si="26"/>
        <v>58</v>
      </c>
      <c r="AJ10" s="75">
        <f t="shared" si="27"/>
        <v>11</v>
      </c>
      <c r="AK10" s="82">
        <f t="shared" si="13"/>
        <v>1</v>
      </c>
      <c r="AL10" s="76">
        <f t="shared" si="14"/>
        <v>5</v>
      </c>
      <c r="AM10" s="73">
        <f t="shared" si="28"/>
        <v>36</v>
      </c>
      <c r="AN10" s="75">
        <f t="shared" si="29"/>
        <v>11</v>
      </c>
      <c r="AO10" s="82">
        <f t="shared" si="15"/>
        <v>1</v>
      </c>
      <c r="AP10" s="76">
        <f t="shared" si="16"/>
        <v>5</v>
      </c>
      <c r="AU10" s="85" t="s">
        <v>51</v>
      </c>
      <c r="AV10" s="87" t="s">
        <v>33</v>
      </c>
      <c r="AW10" s="45">
        <v>3</v>
      </c>
      <c r="AX10" s="46">
        <v>66.5</v>
      </c>
      <c r="AY10" s="46">
        <v>66.5</v>
      </c>
      <c r="AZ10" s="73">
        <v>34.28</v>
      </c>
      <c r="BA10" s="74">
        <v>34.28</v>
      </c>
      <c r="BB10" s="75">
        <v>9</v>
      </c>
      <c r="BC10" s="82">
        <v>1</v>
      </c>
      <c r="BD10" s="76">
        <v>7</v>
      </c>
      <c r="BE10" s="73">
        <v>52</v>
      </c>
      <c r="BF10" s="75">
        <v>2</v>
      </c>
      <c r="BG10" s="82">
        <v>1</v>
      </c>
      <c r="BH10" s="76">
        <v>15</v>
      </c>
      <c r="BI10" s="73">
        <v>53</v>
      </c>
      <c r="BJ10" s="75">
        <v>4</v>
      </c>
      <c r="BK10" s="82">
        <v>3</v>
      </c>
      <c r="BL10" s="76">
        <v>10</v>
      </c>
      <c r="BM10" s="73">
        <v>37.6</v>
      </c>
      <c r="BN10" s="75">
        <v>1</v>
      </c>
      <c r="BO10" s="82">
        <v>1</v>
      </c>
      <c r="BP10" s="76">
        <v>16</v>
      </c>
      <c r="BQ10" s="73">
        <v>63</v>
      </c>
      <c r="BR10" s="75">
        <v>9</v>
      </c>
      <c r="BS10" s="82">
        <v>2</v>
      </c>
      <c r="BT10" s="76">
        <v>6.5</v>
      </c>
      <c r="BU10" s="73">
        <v>70</v>
      </c>
      <c r="BV10" s="75">
        <v>4</v>
      </c>
      <c r="BW10" s="82">
        <v>1</v>
      </c>
      <c r="BX10" s="76">
        <v>12</v>
      </c>
      <c r="CA10"/>
      <c r="CB10"/>
      <c r="CC10"/>
      <c r="CD10" s="63" t="str">
        <f t="shared" si="17"/>
        <v>BERAL Didier</v>
      </c>
      <c r="CE10" s="65">
        <f t="shared" si="30"/>
        <v>40</v>
      </c>
      <c r="CF10" s="65">
        <f t="shared" si="31"/>
        <v>87.5</v>
      </c>
      <c r="CG10" s="65">
        <f t="shared" si="32"/>
        <v>71.42857142857143</v>
      </c>
      <c r="CH10" s="65">
        <f t="shared" si="33"/>
        <v>93.75</v>
      </c>
      <c r="CI10" s="65">
        <f t="shared" si="34"/>
        <v>40</v>
      </c>
      <c r="CJ10" s="65">
        <f t="shared" si="35"/>
        <v>73.33333333333334</v>
      </c>
      <c r="CL10" s="61"/>
      <c r="CM10" s="99"/>
      <c r="CN10" s="55"/>
      <c r="CO10" s="55"/>
      <c r="CP10" s="55"/>
    </row>
    <row r="11" spans="1:94" s="1" customFormat="1" ht="12" customHeight="1">
      <c r="A11" s="35">
        <v>4</v>
      </c>
      <c r="B11" s="113" t="s">
        <v>32</v>
      </c>
      <c r="C11" s="49" t="s">
        <v>33</v>
      </c>
      <c r="D11" s="107">
        <v>20.13</v>
      </c>
      <c r="E11" s="108">
        <v>47</v>
      </c>
      <c r="F11" s="107">
        <v>31</v>
      </c>
      <c r="G11" s="107">
        <v>31.58</v>
      </c>
      <c r="H11" s="107">
        <v>64</v>
      </c>
      <c r="I11" s="109">
        <v>81</v>
      </c>
      <c r="M11" s="85" t="str">
        <f t="shared" si="0"/>
        <v>GARBIN Ghislain</v>
      </c>
      <c r="N11" s="87" t="str">
        <f t="shared" si="1"/>
        <v>Space Boomerang</v>
      </c>
      <c r="O11" s="45">
        <f aca="true" t="shared" si="36" ref="O11:O26">IF(P11=0,"",RANK(P11,scoregénéral,0))</f>
        <v>4</v>
      </c>
      <c r="P11" s="46">
        <f t="shared" si="2"/>
        <v>64</v>
      </c>
      <c r="Q11" s="46">
        <f t="shared" si="3"/>
        <v>64</v>
      </c>
      <c r="R11" s="73">
        <f t="shared" si="18"/>
        <v>20.13</v>
      </c>
      <c r="S11" s="74">
        <f t="shared" si="19"/>
        <v>20.13</v>
      </c>
      <c r="T11" s="75">
        <f t="shared" si="20"/>
        <v>1</v>
      </c>
      <c r="U11" s="82">
        <f t="shared" si="4"/>
        <v>1</v>
      </c>
      <c r="V11" s="76">
        <f t="shared" si="5"/>
        <v>15</v>
      </c>
      <c r="W11" s="73">
        <f t="shared" si="21"/>
        <v>47</v>
      </c>
      <c r="X11" s="75">
        <f t="shared" si="6"/>
        <v>6</v>
      </c>
      <c r="Y11" s="82">
        <f t="shared" si="7"/>
        <v>1</v>
      </c>
      <c r="Z11" s="76">
        <f t="shared" si="8"/>
        <v>11</v>
      </c>
      <c r="AA11" s="73">
        <f t="shared" si="22"/>
        <v>31</v>
      </c>
      <c r="AB11" s="75">
        <f t="shared" si="23"/>
        <v>12</v>
      </c>
      <c r="AC11" s="82">
        <f t="shared" si="9"/>
        <v>1</v>
      </c>
      <c r="AD11" s="76">
        <f t="shared" si="10"/>
        <v>3</v>
      </c>
      <c r="AE11" s="73">
        <f t="shared" si="24"/>
        <v>31.58</v>
      </c>
      <c r="AF11" s="75">
        <f t="shared" si="25"/>
        <v>4</v>
      </c>
      <c r="AG11" s="82">
        <f t="shared" si="11"/>
        <v>1</v>
      </c>
      <c r="AH11" s="76">
        <f t="shared" si="12"/>
        <v>13</v>
      </c>
      <c r="AI11" s="73">
        <f t="shared" si="26"/>
        <v>64</v>
      </c>
      <c r="AJ11" s="75">
        <f t="shared" si="27"/>
        <v>8</v>
      </c>
      <c r="AK11" s="82">
        <f t="shared" si="13"/>
        <v>1</v>
      </c>
      <c r="AL11" s="76">
        <f t="shared" si="14"/>
        <v>8</v>
      </c>
      <c r="AM11" s="73">
        <f t="shared" si="28"/>
        <v>81</v>
      </c>
      <c r="AN11" s="75">
        <f t="shared" si="29"/>
        <v>2</v>
      </c>
      <c r="AO11" s="82">
        <f t="shared" si="15"/>
        <v>1</v>
      </c>
      <c r="AP11" s="76">
        <f t="shared" si="16"/>
        <v>14</v>
      </c>
      <c r="AU11" s="85" t="s">
        <v>32</v>
      </c>
      <c r="AV11" s="87" t="s">
        <v>33</v>
      </c>
      <c r="AW11" s="45">
        <v>4</v>
      </c>
      <c r="AX11" s="46">
        <v>64</v>
      </c>
      <c r="AY11" s="46">
        <v>64</v>
      </c>
      <c r="AZ11" s="73">
        <v>20.13</v>
      </c>
      <c r="BA11" s="74">
        <v>20.13</v>
      </c>
      <c r="BB11" s="75">
        <v>1</v>
      </c>
      <c r="BC11" s="82">
        <v>1</v>
      </c>
      <c r="BD11" s="76">
        <v>15</v>
      </c>
      <c r="BE11" s="73">
        <v>47</v>
      </c>
      <c r="BF11" s="75">
        <v>6</v>
      </c>
      <c r="BG11" s="82">
        <v>1</v>
      </c>
      <c r="BH11" s="76">
        <v>11</v>
      </c>
      <c r="BI11" s="73">
        <v>31</v>
      </c>
      <c r="BJ11" s="75">
        <v>12</v>
      </c>
      <c r="BK11" s="82">
        <v>1</v>
      </c>
      <c r="BL11" s="76">
        <v>3</v>
      </c>
      <c r="BM11" s="73">
        <v>31.58</v>
      </c>
      <c r="BN11" s="75">
        <v>4</v>
      </c>
      <c r="BO11" s="82">
        <v>1</v>
      </c>
      <c r="BP11" s="76">
        <v>13</v>
      </c>
      <c r="BQ11" s="73">
        <v>64</v>
      </c>
      <c r="BR11" s="75">
        <v>8</v>
      </c>
      <c r="BS11" s="82">
        <v>1</v>
      </c>
      <c r="BT11" s="76">
        <v>8</v>
      </c>
      <c r="BU11" s="73">
        <v>81</v>
      </c>
      <c r="BV11" s="75">
        <v>2</v>
      </c>
      <c r="BW11" s="82">
        <v>1</v>
      </c>
      <c r="BX11" s="76">
        <v>14</v>
      </c>
      <c r="CA11"/>
      <c r="CB11"/>
      <c r="CC11"/>
      <c r="CD11" s="63" t="str">
        <f t="shared" si="17"/>
        <v>GARBIN Ghislain</v>
      </c>
      <c r="CE11" s="65">
        <f t="shared" si="30"/>
        <v>93.33333333333333</v>
      </c>
      <c r="CF11" s="65">
        <f t="shared" si="31"/>
        <v>62.5</v>
      </c>
      <c r="CG11" s="65">
        <f t="shared" si="32"/>
        <v>14.28571428571429</v>
      </c>
      <c r="CH11" s="65">
        <f t="shared" si="33"/>
        <v>75</v>
      </c>
      <c r="CI11" s="65">
        <f t="shared" si="34"/>
        <v>46.666666666666664</v>
      </c>
      <c r="CJ11" s="65">
        <f t="shared" si="35"/>
        <v>86.66666666666667</v>
      </c>
      <c r="CL11" s="61"/>
      <c r="CM11" s="99"/>
      <c r="CN11" s="55"/>
      <c r="CO11" s="55"/>
      <c r="CP11" s="55"/>
    </row>
    <row r="12" spans="1:94" s="1" customFormat="1" ht="12" customHeight="1">
      <c r="A12" s="35">
        <v>5</v>
      </c>
      <c r="B12" s="85" t="s">
        <v>34</v>
      </c>
      <c r="C12" s="42" t="s">
        <v>35</v>
      </c>
      <c r="D12" s="104">
        <v>42.47</v>
      </c>
      <c r="E12" s="105">
        <v>25</v>
      </c>
      <c r="F12" s="104">
        <v>12</v>
      </c>
      <c r="G12" s="104">
        <v>16.61</v>
      </c>
      <c r="H12" s="104">
        <v>38</v>
      </c>
      <c r="I12" s="106">
        <v>12</v>
      </c>
      <c r="M12" s="85" t="str">
        <f t="shared" si="0"/>
        <v>KEVIN BELLEC</v>
      </c>
      <c r="N12" s="87" t="str">
        <f t="shared" si="1"/>
        <v>Indépendant</v>
      </c>
      <c r="O12" s="45">
        <f t="shared" si="36"/>
        <v>14</v>
      </c>
      <c r="P12" s="46">
        <f t="shared" si="2"/>
        <v>18</v>
      </c>
      <c r="Q12" s="46">
        <f t="shared" si="3"/>
        <v>18</v>
      </c>
      <c r="R12" s="73">
        <f t="shared" si="18"/>
        <v>42.47</v>
      </c>
      <c r="S12" s="74">
        <f t="shared" si="19"/>
        <v>42.47</v>
      </c>
      <c r="T12" s="75">
        <f t="shared" si="20"/>
        <v>11</v>
      </c>
      <c r="U12" s="82">
        <f t="shared" si="4"/>
        <v>1</v>
      </c>
      <c r="V12" s="76">
        <f t="shared" si="5"/>
        <v>5</v>
      </c>
      <c r="W12" s="73">
        <f t="shared" si="21"/>
        <v>25</v>
      </c>
      <c r="X12" s="75">
        <f t="shared" si="6"/>
        <v>13</v>
      </c>
      <c r="Y12" s="82">
        <f t="shared" si="7"/>
        <v>1</v>
      </c>
      <c r="Z12" s="76">
        <f t="shared" si="8"/>
        <v>4</v>
      </c>
      <c r="AA12" s="73">
        <f t="shared" si="22"/>
        <v>12</v>
      </c>
      <c r="AB12" s="75">
        <f t="shared" si="23"/>
        <v>13</v>
      </c>
      <c r="AC12" s="82">
        <f t="shared" si="9"/>
        <v>1</v>
      </c>
      <c r="AD12" s="76">
        <f t="shared" si="10"/>
        <v>2</v>
      </c>
      <c r="AE12" s="73">
        <f t="shared" si="24"/>
        <v>16.61</v>
      </c>
      <c r="AF12" s="75">
        <f t="shared" si="25"/>
        <v>15</v>
      </c>
      <c r="AG12" s="82">
        <f t="shared" si="11"/>
        <v>1</v>
      </c>
      <c r="AH12" s="76">
        <f t="shared" si="12"/>
        <v>2</v>
      </c>
      <c r="AI12" s="73">
        <f t="shared" si="26"/>
        <v>38</v>
      </c>
      <c r="AJ12" s="75">
        <f t="shared" si="27"/>
        <v>13</v>
      </c>
      <c r="AK12" s="82">
        <f t="shared" si="13"/>
        <v>1</v>
      </c>
      <c r="AL12" s="76">
        <f t="shared" si="14"/>
        <v>3</v>
      </c>
      <c r="AM12" s="73">
        <f t="shared" si="28"/>
        <v>12</v>
      </c>
      <c r="AN12" s="75">
        <f t="shared" si="29"/>
        <v>14</v>
      </c>
      <c r="AO12" s="82">
        <f t="shared" si="15"/>
        <v>1</v>
      </c>
      <c r="AP12" s="76">
        <f t="shared" si="16"/>
        <v>2</v>
      </c>
      <c r="AU12" s="85" t="s">
        <v>50</v>
      </c>
      <c r="AV12" s="87" t="s">
        <v>33</v>
      </c>
      <c r="AW12" s="45">
        <v>5</v>
      </c>
      <c r="AX12" s="46">
        <v>62</v>
      </c>
      <c r="AY12" s="46">
        <v>62</v>
      </c>
      <c r="AZ12" s="73">
        <v>24.83</v>
      </c>
      <c r="BA12" s="74">
        <v>24.83</v>
      </c>
      <c r="BB12" s="75">
        <v>5</v>
      </c>
      <c r="BC12" s="82">
        <v>1</v>
      </c>
      <c r="BD12" s="76">
        <v>11</v>
      </c>
      <c r="BE12" s="73">
        <v>48</v>
      </c>
      <c r="BF12" s="75">
        <v>4</v>
      </c>
      <c r="BG12" s="82">
        <v>2</v>
      </c>
      <c r="BH12" s="76">
        <v>12.5</v>
      </c>
      <c r="BI12" s="73">
        <v>39</v>
      </c>
      <c r="BJ12" s="75">
        <v>10</v>
      </c>
      <c r="BK12" s="82">
        <v>1</v>
      </c>
      <c r="BL12" s="76">
        <v>5</v>
      </c>
      <c r="BM12" s="73">
        <v>32.75</v>
      </c>
      <c r="BN12" s="75">
        <v>2</v>
      </c>
      <c r="BO12" s="82">
        <v>1</v>
      </c>
      <c r="BP12" s="76">
        <v>15</v>
      </c>
      <c r="BQ12" s="73">
        <v>73</v>
      </c>
      <c r="BR12" s="75">
        <v>6</v>
      </c>
      <c r="BS12" s="82">
        <v>1</v>
      </c>
      <c r="BT12" s="76">
        <v>10</v>
      </c>
      <c r="BU12" s="73">
        <v>48</v>
      </c>
      <c r="BV12" s="75">
        <v>7</v>
      </c>
      <c r="BW12" s="82">
        <v>2</v>
      </c>
      <c r="BX12" s="76">
        <v>8.5</v>
      </c>
      <c r="CA12"/>
      <c r="CB12"/>
      <c r="CC12"/>
      <c r="CD12" s="63" t="str">
        <f t="shared" si="17"/>
        <v>TOURNIER Christophe</v>
      </c>
      <c r="CE12" s="65">
        <f t="shared" si="30"/>
        <v>66.66666666666667</v>
      </c>
      <c r="CF12" s="65">
        <f t="shared" si="31"/>
        <v>75</v>
      </c>
      <c r="CG12" s="65">
        <f t="shared" si="32"/>
        <v>28.57142857142857</v>
      </c>
      <c r="CH12" s="65">
        <f t="shared" si="33"/>
        <v>87.5</v>
      </c>
      <c r="CI12" s="65">
        <f t="shared" si="34"/>
        <v>60</v>
      </c>
      <c r="CJ12" s="65">
        <f t="shared" si="35"/>
        <v>53.333333333333336</v>
      </c>
      <c r="CL12" s="61"/>
      <c r="CM12" s="99"/>
      <c r="CN12" s="55"/>
      <c r="CO12" s="55"/>
      <c r="CP12" s="55"/>
    </row>
    <row r="13" spans="1:94" s="1" customFormat="1" ht="12" customHeight="1">
      <c r="A13" s="35">
        <v>6</v>
      </c>
      <c r="B13" s="113" t="s">
        <v>36</v>
      </c>
      <c r="C13" s="49" t="s">
        <v>37</v>
      </c>
      <c r="D13" s="107">
        <v>21.31</v>
      </c>
      <c r="E13" s="108">
        <v>58</v>
      </c>
      <c r="F13" s="107">
        <v>61</v>
      </c>
      <c r="G13" s="107">
        <v>25.09</v>
      </c>
      <c r="H13" s="107">
        <v>77</v>
      </c>
      <c r="I13" s="109">
        <v>62</v>
      </c>
      <c r="M13" s="85" t="str">
        <f t="shared" si="0"/>
        <v>BLANCHARD Laurent</v>
      </c>
      <c r="N13" s="87" t="str">
        <f t="shared" si="1"/>
        <v>Boom Ren' Club</v>
      </c>
      <c r="O13" s="45">
        <f t="shared" si="36"/>
        <v>2</v>
      </c>
      <c r="P13" s="46">
        <f t="shared" si="2"/>
        <v>72</v>
      </c>
      <c r="Q13" s="46">
        <f t="shared" si="3"/>
        <v>72</v>
      </c>
      <c r="R13" s="73">
        <f t="shared" si="18"/>
        <v>21.31</v>
      </c>
      <c r="S13" s="74">
        <f>IF(D13&gt;5,D13,100-D13)</f>
        <v>21.31</v>
      </c>
      <c r="T13" s="75">
        <f t="shared" si="20"/>
        <v>2</v>
      </c>
      <c r="U13" s="82">
        <f t="shared" si="4"/>
        <v>1</v>
      </c>
      <c r="V13" s="76">
        <f t="shared" si="5"/>
        <v>14</v>
      </c>
      <c r="W13" s="73">
        <f t="shared" si="21"/>
        <v>58</v>
      </c>
      <c r="X13" s="75">
        <f t="shared" si="6"/>
        <v>1</v>
      </c>
      <c r="Y13" s="82">
        <f t="shared" si="7"/>
        <v>1</v>
      </c>
      <c r="Z13" s="76">
        <f t="shared" si="8"/>
        <v>16</v>
      </c>
      <c r="AA13" s="73">
        <f t="shared" si="22"/>
        <v>61</v>
      </c>
      <c r="AB13" s="75">
        <f t="shared" si="23"/>
        <v>2</v>
      </c>
      <c r="AC13" s="82">
        <f t="shared" si="9"/>
        <v>1</v>
      </c>
      <c r="AD13" s="76">
        <f t="shared" si="10"/>
        <v>13</v>
      </c>
      <c r="AE13" s="73">
        <f t="shared" si="24"/>
        <v>25.09</v>
      </c>
      <c r="AF13" s="75">
        <f t="shared" si="25"/>
        <v>12</v>
      </c>
      <c r="AG13" s="82">
        <f t="shared" si="11"/>
        <v>1</v>
      </c>
      <c r="AH13" s="76">
        <f t="shared" si="12"/>
        <v>5</v>
      </c>
      <c r="AI13" s="73">
        <f t="shared" si="26"/>
        <v>77</v>
      </c>
      <c r="AJ13" s="75">
        <f t="shared" si="27"/>
        <v>3</v>
      </c>
      <c r="AK13" s="82">
        <f t="shared" si="13"/>
        <v>1</v>
      </c>
      <c r="AL13" s="76">
        <f t="shared" si="14"/>
        <v>13</v>
      </c>
      <c r="AM13" s="73">
        <f t="shared" si="28"/>
        <v>62</v>
      </c>
      <c r="AN13" s="75">
        <f t="shared" si="29"/>
        <v>5</v>
      </c>
      <c r="AO13" s="82">
        <f t="shared" si="15"/>
        <v>1</v>
      </c>
      <c r="AP13" s="76">
        <f t="shared" si="16"/>
        <v>11</v>
      </c>
      <c r="AU13" s="85" t="s">
        <v>46</v>
      </c>
      <c r="AV13" s="87" t="s">
        <v>39</v>
      </c>
      <c r="AW13" s="45">
        <v>6</v>
      </c>
      <c r="AX13" s="46">
        <v>58.5</v>
      </c>
      <c r="AY13" s="46">
        <v>58.5</v>
      </c>
      <c r="AZ13" s="73">
        <v>21.85</v>
      </c>
      <c r="BA13" s="74">
        <v>21.85</v>
      </c>
      <c r="BB13" s="75">
        <v>3</v>
      </c>
      <c r="BC13" s="82">
        <v>1</v>
      </c>
      <c r="BD13" s="76">
        <v>13</v>
      </c>
      <c r="BE13" s="73">
        <v>48</v>
      </c>
      <c r="BF13" s="75">
        <v>4</v>
      </c>
      <c r="BG13" s="82">
        <v>2</v>
      </c>
      <c r="BH13" s="76">
        <v>12.5</v>
      </c>
      <c r="BI13" s="73">
        <v>44</v>
      </c>
      <c r="BJ13" s="75">
        <v>8</v>
      </c>
      <c r="BK13" s="82">
        <v>1</v>
      </c>
      <c r="BL13" s="76">
        <v>7</v>
      </c>
      <c r="BM13" s="73">
        <v>26.38</v>
      </c>
      <c r="BN13" s="75">
        <v>10</v>
      </c>
      <c r="BO13" s="82">
        <v>1</v>
      </c>
      <c r="BP13" s="76">
        <v>7</v>
      </c>
      <c r="BQ13" s="73">
        <v>56</v>
      </c>
      <c r="BR13" s="75">
        <v>12</v>
      </c>
      <c r="BS13" s="82">
        <v>1</v>
      </c>
      <c r="BT13" s="76">
        <v>4</v>
      </c>
      <c r="BU13" s="73">
        <v>86</v>
      </c>
      <c r="BV13" s="75">
        <v>1</v>
      </c>
      <c r="BW13" s="82">
        <v>1</v>
      </c>
      <c r="BX13" s="76">
        <v>15</v>
      </c>
      <c r="CA13"/>
      <c r="CB13"/>
      <c r="CC13"/>
      <c r="CD13" s="63" t="str">
        <f t="shared" si="17"/>
        <v>BORDIN William</v>
      </c>
      <c r="CE13" s="65">
        <f t="shared" si="30"/>
        <v>80</v>
      </c>
      <c r="CF13" s="65">
        <f t="shared" si="31"/>
        <v>75</v>
      </c>
      <c r="CG13" s="65">
        <f t="shared" si="32"/>
        <v>42.85714285714286</v>
      </c>
      <c r="CH13" s="65">
        <f t="shared" si="33"/>
        <v>37.5</v>
      </c>
      <c r="CI13" s="65">
        <f t="shared" si="34"/>
        <v>19.999999999999996</v>
      </c>
      <c r="CJ13" s="65">
        <f t="shared" si="35"/>
        <v>93.33333333333333</v>
      </c>
      <c r="CL13" s="61"/>
      <c r="CM13" s="99"/>
      <c r="CN13" s="55"/>
      <c r="CO13" s="55"/>
      <c r="CP13" s="55"/>
    </row>
    <row r="14" spans="1:94" s="1" customFormat="1" ht="12" customHeight="1">
      <c r="A14" s="35">
        <v>7</v>
      </c>
      <c r="B14" s="85" t="s">
        <v>38</v>
      </c>
      <c r="C14" s="42" t="s">
        <v>39</v>
      </c>
      <c r="D14" s="104">
        <v>43.25</v>
      </c>
      <c r="E14" s="105">
        <v>22</v>
      </c>
      <c r="F14" s="104">
        <v>37</v>
      </c>
      <c r="G14" s="104">
        <v>30.61</v>
      </c>
      <c r="H14" s="104">
        <v>75</v>
      </c>
      <c r="I14" s="106">
        <v>48</v>
      </c>
      <c r="M14" s="85" t="str">
        <f t="shared" si="0"/>
        <v>APPRIOU Marie</v>
      </c>
      <c r="N14" s="87" t="str">
        <f t="shared" si="1"/>
        <v>Boomerang 33</v>
      </c>
      <c r="O14" s="45">
        <f t="shared" si="36"/>
        <v>10</v>
      </c>
      <c r="P14" s="46">
        <f t="shared" si="2"/>
        <v>40.5</v>
      </c>
      <c r="Q14" s="46">
        <f t="shared" si="3"/>
        <v>40.5</v>
      </c>
      <c r="R14" s="73">
        <f t="shared" si="18"/>
        <v>43.25</v>
      </c>
      <c r="S14" s="74">
        <f t="shared" si="19"/>
        <v>43.25</v>
      </c>
      <c r="T14" s="75">
        <f t="shared" si="20"/>
        <v>12</v>
      </c>
      <c r="U14" s="82">
        <f t="shared" si="4"/>
        <v>1</v>
      </c>
      <c r="V14" s="76">
        <f t="shared" si="5"/>
        <v>4</v>
      </c>
      <c r="W14" s="73">
        <f t="shared" si="21"/>
        <v>22</v>
      </c>
      <c r="X14" s="75">
        <f t="shared" si="6"/>
        <v>15</v>
      </c>
      <c r="Y14" s="82">
        <f t="shared" si="7"/>
        <v>1</v>
      </c>
      <c r="Z14" s="76">
        <f t="shared" si="8"/>
        <v>2</v>
      </c>
      <c r="AA14" s="73">
        <f t="shared" si="22"/>
        <v>37</v>
      </c>
      <c r="AB14" s="75">
        <f t="shared" si="23"/>
        <v>11</v>
      </c>
      <c r="AC14" s="82">
        <f t="shared" si="9"/>
        <v>1</v>
      </c>
      <c r="AD14" s="76">
        <f t="shared" si="10"/>
        <v>4</v>
      </c>
      <c r="AE14" s="73">
        <f t="shared" si="24"/>
        <v>30.61</v>
      </c>
      <c r="AF14" s="75">
        <f t="shared" si="25"/>
        <v>6</v>
      </c>
      <c r="AG14" s="82">
        <f t="shared" si="11"/>
        <v>1</v>
      </c>
      <c r="AH14" s="76">
        <f t="shared" si="12"/>
        <v>11</v>
      </c>
      <c r="AI14" s="73">
        <f t="shared" si="26"/>
        <v>75</v>
      </c>
      <c r="AJ14" s="75">
        <f t="shared" si="27"/>
        <v>5</v>
      </c>
      <c r="AK14" s="82">
        <f t="shared" si="13"/>
        <v>1</v>
      </c>
      <c r="AL14" s="76">
        <f t="shared" si="14"/>
        <v>11</v>
      </c>
      <c r="AM14" s="73">
        <f t="shared" si="28"/>
        <v>48</v>
      </c>
      <c r="AN14" s="75">
        <f t="shared" si="29"/>
        <v>7</v>
      </c>
      <c r="AO14" s="82">
        <f t="shared" si="15"/>
        <v>2</v>
      </c>
      <c r="AP14" s="76">
        <f t="shared" si="16"/>
        <v>8.5</v>
      </c>
      <c r="AU14" s="85" t="s">
        <v>48</v>
      </c>
      <c r="AV14" s="87" t="s">
        <v>37</v>
      </c>
      <c r="AW14" s="45">
        <v>6</v>
      </c>
      <c r="AX14" s="46">
        <v>58.5</v>
      </c>
      <c r="AY14" s="46">
        <v>58.5</v>
      </c>
      <c r="AZ14" s="73">
        <v>31.36</v>
      </c>
      <c r="BA14" s="74">
        <v>31.36</v>
      </c>
      <c r="BB14" s="75">
        <v>6</v>
      </c>
      <c r="BC14" s="82">
        <v>1</v>
      </c>
      <c r="BD14" s="76">
        <v>10</v>
      </c>
      <c r="BE14" s="73">
        <v>38</v>
      </c>
      <c r="BF14" s="75">
        <v>9</v>
      </c>
      <c r="BG14" s="82">
        <v>2</v>
      </c>
      <c r="BH14" s="76">
        <v>7.5</v>
      </c>
      <c r="BI14" s="73">
        <v>53</v>
      </c>
      <c r="BJ14" s="75">
        <v>4</v>
      </c>
      <c r="BK14" s="82">
        <v>3</v>
      </c>
      <c r="BL14" s="76">
        <v>10</v>
      </c>
      <c r="BM14" s="73">
        <v>27.22</v>
      </c>
      <c r="BN14" s="75">
        <v>8</v>
      </c>
      <c r="BO14" s="82">
        <v>1</v>
      </c>
      <c r="BP14" s="76">
        <v>9</v>
      </c>
      <c r="BQ14" s="73">
        <v>93</v>
      </c>
      <c r="BR14" s="75">
        <v>1</v>
      </c>
      <c r="BS14" s="82">
        <v>1</v>
      </c>
      <c r="BT14" s="76">
        <v>15</v>
      </c>
      <c r="BU14" s="73">
        <v>43</v>
      </c>
      <c r="BV14" s="75">
        <v>9</v>
      </c>
      <c r="BW14" s="82">
        <v>1</v>
      </c>
      <c r="BX14" s="76">
        <v>7</v>
      </c>
      <c r="CA14"/>
      <c r="CB14"/>
      <c r="CC14"/>
      <c r="CD14" s="63" t="str">
        <f t="shared" si="17"/>
        <v>MADEC Yvan</v>
      </c>
      <c r="CE14" s="65">
        <f t="shared" si="30"/>
        <v>60</v>
      </c>
      <c r="CF14" s="65">
        <f t="shared" si="31"/>
        <v>43.75</v>
      </c>
      <c r="CG14" s="65">
        <f t="shared" si="32"/>
        <v>71.42857142857143</v>
      </c>
      <c r="CH14" s="65">
        <f t="shared" si="33"/>
        <v>50</v>
      </c>
      <c r="CI14" s="65">
        <f t="shared" si="34"/>
        <v>93.33333333333333</v>
      </c>
      <c r="CJ14" s="65">
        <f t="shared" si="35"/>
        <v>40</v>
      </c>
      <c r="CL14" s="61"/>
      <c r="CM14" s="99"/>
      <c r="CN14" s="55"/>
      <c r="CO14" s="55"/>
      <c r="CP14" s="55"/>
    </row>
    <row r="15" spans="1:94" s="1" customFormat="1" ht="12" customHeight="1">
      <c r="A15" s="35">
        <v>8</v>
      </c>
      <c r="B15" s="113" t="s">
        <v>40</v>
      </c>
      <c r="C15" s="49" t="s">
        <v>39</v>
      </c>
      <c r="D15" s="162">
        <v>21.98</v>
      </c>
      <c r="E15" s="108">
        <v>51</v>
      </c>
      <c r="F15" s="107">
        <v>69</v>
      </c>
      <c r="G15" s="107">
        <v>32.38</v>
      </c>
      <c r="H15" s="107">
        <v>83</v>
      </c>
      <c r="I15" s="109">
        <v>50</v>
      </c>
      <c r="M15" s="85" t="str">
        <f t="shared" si="0"/>
        <v>APPRIOU Michel</v>
      </c>
      <c r="N15" s="87" t="str">
        <f t="shared" si="1"/>
        <v>Boomerang 33</v>
      </c>
      <c r="O15" s="45">
        <f t="shared" si="36"/>
        <v>1</v>
      </c>
      <c r="P15" s="46">
        <f t="shared" si="2"/>
        <v>78</v>
      </c>
      <c r="Q15" s="46">
        <f t="shared" si="3"/>
        <v>78</v>
      </c>
      <c r="R15" s="73">
        <f t="shared" si="18"/>
        <v>21.98</v>
      </c>
      <c r="S15" s="74">
        <f aca="true" t="shared" si="37" ref="S15:S21">IF(D15&gt;5,D15,100-D15)</f>
        <v>21.98</v>
      </c>
      <c r="T15" s="75">
        <f t="shared" si="20"/>
        <v>4</v>
      </c>
      <c r="U15" s="82">
        <f t="shared" si="4"/>
        <v>1</v>
      </c>
      <c r="V15" s="76">
        <f t="shared" si="5"/>
        <v>12</v>
      </c>
      <c r="W15" s="73">
        <f t="shared" si="21"/>
        <v>51</v>
      </c>
      <c r="X15" s="75">
        <f t="shared" si="6"/>
        <v>3</v>
      </c>
      <c r="Y15" s="82">
        <f t="shared" si="7"/>
        <v>1</v>
      </c>
      <c r="Z15" s="76">
        <f t="shared" si="8"/>
        <v>14</v>
      </c>
      <c r="AA15" s="73">
        <f t="shared" si="22"/>
        <v>69</v>
      </c>
      <c r="AB15" s="75">
        <f t="shared" si="23"/>
        <v>1</v>
      </c>
      <c r="AC15" s="82">
        <f t="shared" si="9"/>
        <v>1</v>
      </c>
      <c r="AD15" s="76">
        <f t="shared" si="10"/>
        <v>14</v>
      </c>
      <c r="AE15" s="73">
        <f t="shared" si="24"/>
        <v>32.38</v>
      </c>
      <c r="AF15" s="75">
        <f t="shared" si="25"/>
        <v>3</v>
      </c>
      <c r="AG15" s="82">
        <f t="shared" si="11"/>
        <v>1</v>
      </c>
      <c r="AH15" s="76">
        <f t="shared" si="12"/>
        <v>14</v>
      </c>
      <c r="AI15" s="73">
        <f t="shared" si="26"/>
        <v>83</v>
      </c>
      <c r="AJ15" s="75">
        <f t="shared" si="27"/>
        <v>2</v>
      </c>
      <c r="AK15" s="82">
        <f t="shared" si="13"/>
        <v>1</v>
      </c>
      <c r="AL15" s="76">
        <f t="shared" si="14"/>
        <v>14</v>
      </c>
      <c r="AM15" s="73">
        <f t="shared" si="28"/>
        <v>50</v>
      </c>
      <c r="AN15" s="75">
        <f t="shared" si="29"/>
        <v>6</v>
      </c>
      <c r="AO15" s="82">
        <f t="shared" si="15"/>
        <v>1</v>
      </c>
      <c r="AP15" s="76">
        <f t="shared" si="16"/>
        <v>10</v>
      </c>
      <c r="AU15" s="85" t="s">
        <v>42</v>
      </c>
      <c r="AV15" s="87" t="s">
        <v>39</v>
      </c>
      <c r="AW15" s="45">
        <v>8</v>
      </c>
      <c r="AX15" s="46">
        <v>50</v>
      </c>
      <c r="AY15" s="46">
        <v>50</v>
      </c>
      <c r="AZ15" s="73">
        <v>35.32</v>
      </c>
      <c r="BA15" s="74">
        <v>35.32</v>
      </c>
      <c r="BB15" s="75">
        <v>10</v>
      </c>
      <c r="BC15" s="82">
        <v>1</v>
      </c>
      <c r="BD15" s="76">
        <v>6</v>
      </c>
      <c r="BE15" s="73">
        <v>30</v>
      </c>
      <c r="BF15" s="75">
        <v>11</v>
      </c>
      <c r="BG15" s="82">
        <v>1</v>
      </c>
      <c r="BH15" s="76">
        <v>6</v>
      </c>
      <c r="BI15" s="73">
        <v>60</v>
      </c>
      <c r="BJ15" s="75">
        <v>3</v>
      </c>
      <c r="BK15" s="82">
        <v>1</v>
      </c>
      <c r="BL15" s="76">
        <v>12</v>
      </c>
      <c r="BM15" s="73">
        <v>29.21</v>
      </c>
      <c r="BN15" s="75">
        <v>7</v>
      </c>
      <c r="BO15" s="82">
        <v>1</v>
      </c>
      <c r="BP15" s="76">
        <v>10</v>
      </c>
      <c r="BQ15" s="73">
        <v>76</v>
      </c>
      <c r="BR15" s="75">
        <v>4</v>
      </c>
      <c r="BS15" s="82">
        <v>1</v>
      </c>
      <c r="BT15" s="76">
        <v>12</v>
      </c>
      <c r="BU15" s="73">
        <v>34</v>
      </c>
      <c r="BV15" s="75">
        <v>12</v>
      </c>
      <c r="BW15" s="82">
        <v>1</v>
      </c>
      <c r="BX15" s="76">
        <v>4</v>
      </c>
      <c r="CA15"/>
      <c r="CB15"/>
      <c r="CC15"/>
      <c r="CD15" s="63" t="str">
        <f t="shared" si="17"/>
        <v>APPRIOU Sonia</v>
      </c>
      <c r="CE15" s="65">
        <f t="shared" si="30"/>
        <v>33.333333333333336</v>
      </c>
      <c r="CF15" s="65">
        <f t="shared" si="31"/>
        <v>31.25</v>
      </c>
      <c r="CG15" s="65">
        <f t="shared" si="32"/>
        <v>78.57142857142857</v>
      </c>
      <c r="CH15" s="65">
        <f t="shared" si="33"/>
        <v>56.25</v>
      </c>
      <c r="CI15" s="65">
        <f t="shared" si="34"/>
        <v>73.33333333333334</v>
      </c>
      <c r="CJ15" s="65">
        <f t="shared" si="35"/>
        <v>19.999999999999996</v>
      </c>
      <c r="CL15" s="61"/>
      <c r="CM15" s="99"/>
      <c r="CN15" s="55"/>
      <c r="CO15" s="55"/>
      <c r="CP15" s="55"/>
    </row>
    <row r="16" spans="1:94" s="1" customFormat="1" ht="12" customHeight="1">
      <c r="A16" s="35">
        <v>9</v>
      </c>
      <c r="B16" s="85" t="s">
        <v>41</v>
      </c>
      <c r="C16" s="42" t="s">
        <v>39</v>
      </c>
      <c r="D16" s="104">
        <v>3</v>
      </c>
      <c r="E16" s="105">
        <v>26</v>
      </c>
      <c r="F16" s="104">
        <v>10</v>
      </c>
      <c r="G16" s="104">
        <v>16.81</v>
      </c>
      <c r="H16" s="104">
        <v>22</v>
      </c>
      <c r="I16" s="106">
        <v>0</v>
      </c>
      <c r="M16" s="85" t="str">
        <f t="shared" si="0"/>
        <v>RAMBEAUD Séverine</v>
      </c>
      <c r="N16" s="87" t="str">
        <f t="shared" si="1"/>
        <v>Boomerang 33</v>
      </c>
      <c r="O16" s="45">
        <f t="shared" si="36"/>
        <v>16</v>
      </c>
      <c r="P16" s="46">
        <f t="shared" si="2"/>
        <v>13</v>
      </c>
      <c r="Q16" s="46">
        <f t="shared" si="3"/>
        <v>13</v>
      </c>
      <c r="R16" s="73">
        <f t="shared" si="18"/>
        <v>3</v>
      </c>
      <c r="S16" s="74">
        <f t="shared" si="37"/>
        <v>97</v>
      </c>
      <c r="T16" s="75">
        <f t="shared" si="20"/>
        <v>14</v>
      </c>
      <c r="U16" s="82">
        <f t="shared" si="4"/>
        <v>1</v>
      </c>
      <c r="V16" s="76">
        <f t="shared" si="5"/>
        <v>2</v>
      </c>
      <c r="W16" s="73">
        <f t="shared" si="21"/>
        <v>26</v>
      </c>
      <c r="X16" s="75">
        <f t="shared" si="6"/>
        <v>12</v>
      </c>
      <c r="Y16" s="82">
        <f t="shared" si="7"/>
        <v>1</v>
      </c>
      <c r="Z16" s="76">
        <f t="shared" si="8"/>
        <v>5</v>
      </c>
      <c r="AA16" s="73">
        <f t="shared" si="22"/>
        <v>10</v>
      </c>
      <c r="AB16" s="75">
        <f t="shared" si="23"/>
        <v>14</v>
      </c>
      <c r="AC16" s="82">
        <f t="shared" si="9"/>
        <v>1</v>
      </c>
      <c r="AD16" s="76">
        <f t="shared" si="10"/>
        <v>1</v>
      </c>
      <c r="AE16" s="73">
        <f t="shared" si="24"/>
        <v>16.81</v>
      </c>
      <c r="AF16" s="75">
        <f t="shared" si="25"/>
        <v>14</v>
      </c>
      <c r="AG16" s="82">
        <f t="shared" si="11"/>
        <v>1</v>
      </c>
      <c r="AH16" s="76">
        <f t="shared" si="12"/>
        <v>3</v>
      </c>
      <c r="AI16" s="73">
        <f t="shared" si="26"/>
        <v>22</v>
      </c>
      <c r="AJ16" s="75">
        <f t="shared" si="27"/>
        <v>15</v>
      </c>
      <c r="AK16" s="82">
        <f t="shared" si="13"/>
        <v>1</v>
      </c>
      <c r="AL16" s="76">
        <f t="shared" si="14"/>
        <v>1</v>
      </c>
      <c r="AM16" s="73">
        <f t="shared" si="28"/>
        <v>0</v>
      </c>
      <c r="AN16" s="75">
        <f t="shared" si="29"/>
        <v>15</v>
      </c>
      <c r="AO16" s="82">
        <f t="shared" si="15"/>
        <v>1</v>
      </c>
      <c r="AP16" s="76">
        <f t="shared" si="16"/>
        <v>1</v>
      </c>
      <c r="AU16" s="85" t="s">
        <v>43</v>
      </c>
      <c r="AV16" s="87" t="s">
        <v>44</v>
      </c>
      <c r="AW16" s="45">
        <v>9</v>
      </c>
      <c r="AX16" s="46">
        <v>44.5</v>
      </c>
      <c r="AY16" s="46">
        <v>44.5</v>
      </c>
      <c r="AZ16" s="73">
        <v>32.6</v>
      </c>
      <c r="BA16" s="74">
        <v>32.6</v>
      </c>
      <c r="BB16" s="75">
        <v>7</v>
      </c>
      <c r="BC16" s="82">
        <v>1</v>
      </c>
      <c r="BD16" s="76">
        <v>9</v>
      </c>
      <c r="BE16" s="73">
        <v>38</v>
      </c>
      <c r="BF16" s="75">
        <v>9</v>
      </c>
      <c r="BG16" s="82">
        <v>2</v>
      </c>
      <c r="BH16" s="76">
        <v>7.5</v>
      </c>
      <c r="BI16" s="73">
        <v>50</v>
      </c>
      <c r="BJ16" s="75">
        <v>7</v>
      </c>
      <c r="BK16" s="82">
        <v>1</v>
      </c>
      <c r="BL16" s="76">
        <v>8</v>
      </c>
      <c r="BM16" s="73">
        <v>27.06</v>
      </c>
      <c r="BN16" s="75">
        <v>9</v>
      </c>
      <c r="BO16" s="82">
        <v>1</v>
      </c>
      <c r="BP16" s="76">
        <v>8</v>
      </c>
      <c r="BQ16" s="73">
        <v>67</v>
      </c>
      <c r="BR16" s="75">
        <v>7</v>
      </c>
      <c r="BS16" s="82">
        <v>1</v>
      </c>
      <c r="BT16" s="76">
        <v>9</v>
      </c>
      <c r="BU16" s="73">
        <v>33</v>
      </c>
      <c r="BV16" s="75">
        <v>13</v>
      </c>
      <c r="BW16" s="82">
        <v>1</v>
      </c>
      <c r="BX16" s="76">
        <v>3</v>
      </c>
      <c r="CA16"/>
      <c r="CB16"/>
      <c r="CC16"/>
      <c r="CD16" s="63" t="str">
        <f t="shared" si="17"/>
        <v>BOUC Thibaud</v>
      </c>
      <c r="CE16" s="65">
        <f t="shared" si="30"/>
        <v>53.333333333333336</v>
      </c>
      <c r="CF16" s="65">
        <f t="shared" si="31"/>
        <v>43.75</v>
      </c>
      <c r="CG16" s="65">
        <f t="shared" si="32"/>
        <v>50</v>
      </c>
      <c r="CH16" s="65">
        <f t="shared" si="33"/>
        <v>43.75</v>
      </c>
      <c r="CI16" s="65">
        <f t="shared" si="34"/>
        <v>53.333333333333336</v>
      </c>
      <c r="CJ16" s="65">
        <f t="shared" si="35"/>
        <v>13.33333333333333</v>
      </c>
      <c r="CL16" s="61"/>
      <c r="CM16" s="99"/>
      <c r="CN16" s="55"/>
      <c r="CO16" s="55"/>
      <c r="CP16" s="55"/>
    </row>
    <row r="17" spans="1:94" s="1" customFormat="1" ht="12" customHeight="1">
      <c r="A17" s="35">
        <v>10</v>
      </c>
      <c r="B17" s="113" t="s">
        <v>42</v>
      </c>
      <c r="C17" s="49" t="s">
        <v>39</v>
      </c>
      <c r="D17" s="161">
        <v>35.32</v>
      </c>
      <c r="E17" s="108">
        <v>30</v>
      </c>
      <c r="F17" s="107">
        <v>60</v>
      </c>
      <c r="G17" s="107">
        <v>29.21</v>
      </c>
      <c r="H17" s="107">
        <v>76</v>
      </c>
      <c r="I17" s="109">
        <v>34</v>
      </c>
      <c r="M17" s="85" t="str">
        <f t="shared" si="0"/>
        <v>APPRIOU Sonia</v>
      </c>
      <c r="N17" s="87" t="str">
        <f t="shared" si="1"/>
        <v>Boomerang 33</v>
      </c>
      <c r="O17" s="45">
        <f t="shared" si="36"/>
        <v>8</v>
      </c>
      <c r="P17" s="46">
        <f t="shared" si="2"/>
        <v>50</v>
      </c>
      <c r="Q17" s="46">
        <f t="shared" si="3"/>
        <v>50</v>
      </c>
      <c r="R17" s="73">
        <f t="shared" si="18"/>
        <v>35.32</v>
      </c>
      <c r="S17" s="74">
        <f t="shared" si="37"/>
        <v>35.32</v>
      </c>
      <c r="T17" s="75">
        <f t="shared" si="20"/>
        <v>10</v>
      </c>
      <c r="U17" s="82">
        <f t="shared" si="4"/>
        <v>1</v>
      </c>
      <c r="V17" s="76">
        <f t="shared" si="5"/>
        <v>6</v>
      </c>
      <c r="W17" s="73">
        <f t="shared" si="21"/>
        <v>30</v>
      </c>
      <c r="X17" s="75">
        <f t="shared" si="6"/>
        <v>11</v>
      </c>
      <c r="Y17" s="82">
        <f t="shared" si="7"/>
        <v>1</v>
      </c>
      <c r="Z17" s="76">
        <f t="shared" si="8"/>
        <v>6</v>
      </c>
      <c r="AA17" s="73">
        <f t="shared" si="22"/>
        <v>60</v>
      </c>
      <c r="AB17" s="75">
        <f t="shared" si="23"/>
        <v>3</v>
      </c>
      <c r="AC17" s="82">
        <f t="shared" si="9"/>
        <v>1</v>
      </c>
      <c r="AD17" s="76">
        <f t="shared" si="10"/>
        <v>12</v>
      </c>
      <c r="AE17" s="73">
        <f t="shared" si="24"/>
        <v>29.21</v>
      </c>
      <c r="AF17" s="75">
        <f t="shared" si="25"/>
        <v>7</v>
      </c>
      <c r="AG17" s="82">
        <f t="shared" si="11"/>
        <v>1</v>
      </c>
      <c r="AH17" s="76">
        <f t="shared" si="12"/>
        <v>10</v>
      </c>
      <c r="AI17" s="73">
        <f t="shared" si="26"/>
        <v>76</v>
      </c>
      <c r="AJ17" s="75">
        <f t="shared" si="27"/>
        <v>4</v>
      </c>
      <c r="AK17" s="82">
        <f t="shared" si="13"/>
        <v>1</v>
      </c>
      <c r="AL17" s="76">
        <f t="shared" si="14"/>
        <v>12</v>
      </c>
      <c r="AM17" s="73">
        <f t="shared" si="28"/>
        <v>34</v>
      </c>
      <c r="AN17" s="75">
        <f t="shared" si="29"/>
        <v>12</v>
      </c>
      <c r="AO17" s="82">
        <f t="shared" si="15"/>
        <v>1</v>
      </c>
      <c r="AP17" s="76">
        <f t="shared" si="16"/>
        <v>4</v>
      </c>
      <c r="AU17" s="85" t="s">
        <v>38</v>
      </c>
      <c r="AV17" s="87" t="s">
        <v>39</v>
      </c>
      <c r="AW17" s="45">
        <v>10</v>
      </c>
      <c r="AX17" s="46">
        <v>40.5</v>
      </c>
      <c r="AY17" s="46">
        <v>40.5</v>
      </c>
      <c r="AZ17" s="73">
        <v>43.25</v>
      </c>
      <c r="BA17" s="74">
        <v>43.25</v>
      </c>
      <c r="BB17" s="75">
        <v>12</v>
      </c>
      <c r="BC17" s="82">
        <v>1</v>
      </c>
      <c r="BD17" s="76">
        <v>4</v>
      </c>
      <c r="BE17" s="73">
        <v>22</v>
      </c>
      <c r="BF17" s="75">
        <v>15</v>
      </c>
      <c r="BG17" s="82">
        <v>1</v>
      </c>
      <c r="BH17" s="76">
        <v>2</v>
      </c>
      <c r="BI17" s="73">
        <v>37</v>
      </c>
      <c r="BJ17" s="75">
        <v>11</v>
      </c>
      <c r="BK17" s="82">
        <v>1</v>
      </c>
      <c r="BL17" s="76">
        <v>4</v>
      </c>
      <c r="BM17" s="73">
        <v>30.61</v>
      </c>
      <c r="BN17" s="75">
        <v>6</v>
      </c>
      <c r="BO17" s="82">
        <v>1</v>
      </c>
      <c r="BP17" s="76">
        <v>11</v>
      </c>
      <c r="BQ17" s="73">
        <v>75</v>
      </c>
      <c r="BR17" s="75">
        <v>5</v>
      </c>
      <c r="BS17" s="82">
        <v>1</v>
      </c>
      <c r="BT17" s="76">
        <v>11</v>
      </c>
      <c r="BU17" s="73">
        <v>48</v>
      </c>
      <c r="BV17" s="75">
        <v>7</v>
      </c>
      <c r="BW17" s="82">
        <v>2</v>
      </c>
      <c r="BX17" s="76">
        <v>8.5</v>
      </c>
      <c r="CA17"/>
      <c r="CB17"/>
      <c r="CC17"/>
      <c r="CD17" s="63" t="str">
        <f t="shared" si="17"/>
        <v>APPRIOU Marie</v>
      </c>
      <c r="CE17" s="65">
        <f t="shared" si="30"/>
        <v>19.999999999999996</v>
      </c>
      <c r="CF17" s="65">
        <f t="shared" si="31"/>
        <v>6.25</v>
      </c>
      <c r="CG17" s="65">
        <f t="shared" si="32"/>
        <v>21.42857142857143</v>
      </c>
      <c r="CH17" s="65">
        <f t="shared" si="33"/>
        <v>62.5</v>
      </c>
      <c r="CI17" s="65">
        <f t="shared" si="34"/>
        <v>66.66666666666667</v>
      </c>
      <c r="CJ17" s="65">
        <f t="shared" si="35"/>
        <v>53.333333333333336</v>
      </c>
      <c r="CL17" s="61"/>
      <c r="CM17" s="99"/>
      <c r="CN17" s="55"/>
      <c r="CO17" s="55"/>
      <c r="CP17" s="55"/>
    </row>
    <row r="18" spans="1:94" s="1" customFormat="1" ht="12" customHeight="1">
      <c r="A18" s="35">
        <v>11</v>
      </c>
      <c r="B18" s="85" t="s">
        <v>43</v>
      </c>
      <c r="C18" s="42" t="s">
        <v>44</v>
      </c>
      <c r="D18" s="104">
        <v>32.6</v>
      </c>
      <c r="E18" s="105">
        <v>38</v>
      </c>
      <c r="F18" s="104">
        <v>50</v>
      </c>
      <c r="G18" s="104">
        <v>27.06</v>
      </c>
      <c r="H18" s="104">
        <v>67</v>
      </c>
      <c r="I18" s="106">
        <v>33</v>
      </c>
      <c r="M18" s="85" t="str">
        <f t="shared" si="0"/>
        <v>BOUC Thibaud</v>
      </c>
      <c r="N18" s="87" t="str">
        <f t="shared" si="1"/>
        <v>Boomer'oc</v>
      </c>
      <c r="O18" s="45">
        <f t="shared" si="36"/>
        <v>9</v>
      </c>
      <c r="P18" s="46">
        <f t="shared" si="2"/>
        <v>44.5</v>
      </c>
      <c r="Q18" s="46">
        <f t="shared" si="3"/>
        <v>44.5</v>
      </c>
      <c r="R18" s="73">
        <f t="shared" si="18"/>
        <v>32.6</v>
      </c>
      <c r="S18" s="74">
        <f t="shared" si="37"/>
        <v>32.6</v>
      </c>
      <c r="T18" s="75">
        <f t="shared" si="20"/>
        <v>7</v>
      </c>
      <c r="U18" s="82">
        <f t="shared" si="4"/>
        <v>1</v>
      </c>
      <c r="V18" s="76">
        <f t="shared" si="5"/>
        <v>9</v>
      </c>
      <c r="W18" s="73">
        <f t="shared" si="21"/>
        <v>38</v>
      </c>
      <c r="X18" s="75">
        <f t="shared" si="6"/>
        <v>9</v>
      </c>
      <c r="Y18" s="82">
        <f t="shared" si="7"/>
        <v>2</v>
      </c>
      <c r="Z18" s="76">
        <f t="shared" si="8"/>
        <v>7.5</v>
      </c>
      <c r="AA18" s="73">
        <f t="shared" si="22"/>
        <v>50</v>
      </c>
      <c r="AB18" s="75">
        <f t="shared" si="23"/>
        <v>7</v>
      </c>
      <c r="AC18" s="82">
        <f t="shared" si="9"/>
        <v>1</v>
      </c>
      <c r="AD18" s="76">
        <f t="shared" si="10"/>
        <v>8</v>
      </c>
      <c r="AE18" s="73">
        <f t="shared" si="24"/>
        <v>27.06</v>
      </c>
      <c r="AF18" s="75">
        <f t="shared" si="25"/>
        <v>9</v>
      </c>
      <c r="AG18" s="82">
        <f t="shared" si="11"/>
        <v>1</v>
      </c>
      <c r="AH18" s="76">
        <f t="shared" si="12"/>
        <v>8</v>
      </c>
      <c r="AI18" s="73">
        <f t="shared" si="26"/>
        <v>67</v>
      </c>
      <c r="AJ18" s="75">
        <f t="shared" si="27"/>
        <v>7</v>
      </c>
      <c r="AK18" s="82">
        <f t="shared" si="13"/>
        <v>1</v>
      </c>
      <c r="AL18" s="76">
        <f t="shared" si="14"/>
        <v>9</v>
      </c>
      <c r="AM18" s="73">
        <f t="shared" si="28"/>
        <v>33</v>
      </c>
      <c r="AN18" s="75">
        <f t="shared" si="29"/>
        <v>13</v>
      </c>
      <c r="AO18" s="82">
        <f t="shared" si="15"/>
        <v>1</v>
      </c>
      <c r="AP18" s="76">
        <f t="shared" si="16"/>
        <v>3</v>
      </c>
      <c r="AU18" s="85" t="s">
        <v>45</v>
      </c>
      <c r="AV18" s="87" t="s">
        <v>39</v>
      </c>
      <c r="AW18" s="45">
        <v>11</v>
      </c>
      <c r="AX18" s="46">
        <v>34</v>
      </c>
      <c r="AY18" s="46">
        <v>34</v>
      </c>
      <c r="AZ18" s="73">
        <v>1</v>
      </c>
      <c r="BA18" s="74">
        <v>99</v>
      </c>
      <c r="BB18" s="75">
        <v>15</v>
      </c>
      <c r="BC18" s="82">
        <v>1</v>
      </c>
      <c r="BD18" s="76">
        <v>1</v>
      </c>
      <c r="BE18" s="73">
        <v>39</v>
      </c>
      <c r="BF18" s="75">
        <v>7</v>
      </c>
      <c r="BG18" s="82">
        <v>2</v>
      </c>
      <c r="BH18" s="76">
        <v>9.5</v>
      </c>
      <c r="BI18" s="73" t="s">
        <v>27</v>
      </c>
      <c r="BJ18" s="75" t="s">
        <v>28</v>
      </c>
      <c r="BK18" s="82">
        <v>80</v>
      </c>
      <c r="BL18" s="76" t="s">
        <v>28</v>
      </c>
      <c r="BM18" s="73">
        <v>20.66</v>
      </c>
      <c r="BN18" s="75">
        <v>13</v>
      </c>
      <c r="BO18" s="82">
        <v>1</v>
      </c>
      <c r="BP18" s="76">
        <v>4</v>
      </c>
      <c r="BQ18" s="73">
        <v>63</v>
      </c>
      <c r="BR18" s="75">
        <v>9</v>
      </c>
      <c r="BS18" s="82">
        <v>2</v>
      </c>
      <c r="BT18" s="76">
        <v>6.5</v>
      </c>
      <c r="BU18" s="73">
        <v>73</v>
      </c>
      <c r="BV18" s="75">
        <v>3</v>
      </c>
      <c r="BW18" s="82">
        <v>1</v>
      </c>
      <c r="BX18" s="76">
        <v>13</v>
      </c>
      <c r="CA18"/>
      <c r="CB18"/>
      <c r="CC18"/>
      <c r="CD18" s="63" t="str">
        <f t="shared" si="17"/>
        <v>BRISSONNEAU Vincent</v>
      </c>
      <c r="CE18" s="65">
        <f t="shared" si="30"/>
        <v>0</v>
      </c>
      <c r="CF18" s="65">
        <f t="shared" si="31"/>
        <v>56.25</v>
      </c>
      <c r="CG18" s="65">
        <f t="shared" si="32"/>
      </c>
      <c r="CH18" s="65">
        <f t="shared" si="33"/>
        <v>18.75</v>
      </c>
      <c r="CI18" s="65">
        <f t="shared" si="34"/>
        <v>40</v>
      </c>
      <c r="CJ18" s="65">
        <f t="shared" si="35"/>
        <v>80</v>
      </c>
      <c r="CL18" s="61"/>
      <c r="CM18" s="99"/>
      <c r="CN18" s="55"/>
      <c r="CO18" s="55"/>
      <c r="CP18" s="55"/>
    </row>
    <row r="19" spans="1:94" s="1" customFormat="1" ht="12" customHeight="1">
      <c r="A19" s="35">
        <v>12</v>
      </c>
      <c r="B19" s="113" t="s">
        <v>45</v>
      </c>
      <c r="C19" s="49" t="s">
        <v>39</v>
      </c>
      <c r="D19" s="161">
        <v>1</v>
      </c>
      <c r="E19" s="108">
        <v>39</v>
      </c>
      <c r="F19" s="107"/>
      <c r="G19" s="107">
        <v>20.66</v>
      </c>
      <c r="H19" s="107">
        <v>63</v>
      </c>
      <c r="I19" s="109">
        <v>73</v>
      </c>
      <c r="M19" s="85" t="str">
        <f t="shared" si="0"/>
        <v>BRISSONNEAU Vincent</v>
      </c>
      <c r="N19" s="87" t="str">
        <f t="shared" si="1"/>
        <v>Boomerang 33</v>
      </c>
      <c r="O19" s="45">
        <f t="shared" si="36"/>
        <v>11</v>
      </c>
      <c r="P19" s="46">
        <f t="shared" si="2"/>
        <v>34</v>
      </c>
      <c r="Q19" s="46">
        <f t="shared" si="3"/>
        <v>34</v>
      </c>
      <c r="R19" s="73">
        <f t="shared" si="18"/>
        <v>1</v>
      </c>
      <c r="S19" s="74">
        <f t="shared" si="37"/>
        <v>99</v>
      </c>
      <c r="T19" s="75">
        <f t="shared" si="20"/>
        <v>15</v>
      </c>
      <c r="U19" s="82">
        <f t="shared" si="4"/>
        <v>1</v>
      </c>
      <c r="V19" s="76">
        <f t="shared" si="5"/>
        <v>1</v>
      </c>
      <c r="W19" s="73">
        <f t="shared" si="21"/>
        <v>39</v>
      </c>
      <c r="X19" s="75">
        <f t="shared" si="6"/>
        <v>7</v>
      </c>
      <c r="Y19" s="82">
        <f t="shared" si="7"/>
        <v>2</v>
      </c>
      <c r="Z19" s="76">
        <f t="shared" si="8"/>
        <v>9.5</v>
      </c>
      <c r="AA19" s="73" t="str">
        <f t="shared" si="22"/>
        <v>N.P.</v>
      </c>
      <c r="AB19" s="75">
        <f t="shared" si="23"/>
      </c>
      <c r="AC19" s="82">
        <f t="shared" si="9"/>
        <v>80</v>
      </c>
      <c r="AD19" s="76">
        <f t="shared" si="10"/>
      </c>
      <c r="AE19" s="73">
        <f t="shared" si="24"/>
        <v>20.66</v>
      </c>
      <c r="AF19" s="75">
        <f t="shared" si="25"/>
        <v>13</v>
      </c>
      <c r="AG19" s="82">
        <f t="shared" si="11"/>
        <v>1</v>
      </c>
      <c r="AH19" s="76">
        <f t="shared" si="12"/>
        <v>4</v>
      </c>
      <c r="AI19" s="73">
        <f t="shared" si="26"/>
        <v>63</v>
      </c>
      <c r="AJ19" s="75">
        <f t="shared" si="27"/>
        <v>9</v>
      </c>
      <c r="AK19" s="82">
        <f t="shared" si="13"/>
        <v>2</v>
      </c>
      <c r="AL19" s="76">
        <f t="shared" si="14"/>
        <v>6.5</v>
      </c>
      <c r="AM19" s="73">
        <f t="shared" si="28"/>
        <v>73</v>
      </c>
      <c r="AN19" s="75">
        <f t="shared" si="29"/>
        <v>3</v>
      </c>
      <c r="AO19" s="82">
        <f t="shared" si="15"/>
        <v>1</v>
      </c>
      <c r="AP19" s="76">
        <f t="shared" si="16"/>
        <v>13</v>
      </c>
      <c r="AQ19" s="2"/>
      <c r="AR19" s="2"/>
      <c r="AU19" s="85" t="s">
        <v>52</v>
      </c>
      <c r="AV19" s="87" t="s">
        <v>53</v>
      </c>
      <c r="AW19" s="45">
        <v>12</v>
      </c>
      <c r="AX19" s="46">
        <v>32</v>
      </c>
      <c r="AY19" s="46">
        <v>32</v>
      </c>
      <c r="AZ19" s="73">
        <v>4</v>
      </c>
      <c r="BA19" s="74">
        <v>96</v>
      </c>
      <c r="BB19" s="75">
        <v>13</v>
      </c>
      <c r="BC19" s="82">
        <v>1</v>
      </c>
      <c r="BD19" s="76">
        <v>3</v>
      </c>
      <c r="BE19" s="73">
        <v>23</v>
      </c>
      <c r="BF19" s="75">
        <v>14</v>
      </c>
      <c r="BG19" s="82">
        <v>1</v>
      </c>
      <c r="BH19" s="76">
        <v>3</v>
      </c>
      <c r="BI19" s="73">
        <v>53</v>
      </c>
      <c r="BJ19" s="75">
        <v>4</v>
      </c>
      <c r="BK19" s="82">
        <v>3</v>
      </c>
      <c r="BL19" s="76">
        <v>10</v>
      </c>
      <c r="BM19" s="73">
        <v>25.81</v>
      </c>
      <c r="BN19" s="75">
        <v>11</v>
      </c>
      <c r="BO19" s="82">
        <v>1</v>
      </c>
      <c r="BP19" s="76">
        <v>6</v>
      </c>
      <c r="BQ19" s="73">
        <v>58</v>
      </c>
      <c r="BR19" s="75">
        <v>11</v>
      </c>
      <c r="BS19" s="82">
        <v>1</v>
      </c>
      <c r="BT19" s="76">
        <v>5</v>
      </c>
      <c r="BU19" s="73">
        <v>36</v>
      </c>
      <c r="BV19" s="75">
        <v>11</v>
      </c>
      <c r="BW19" s="82">
        <v>1</v>
      </c>
      <c r="BX19" s="76">
        <v>5</v>
      </c>
      <c r="CA19"/>
      <c r="CB19"/>
      <c r="CC19"/>
      <c r="CD19" s="63" t="str">
        <f t="shared" si="17"/>
        <v>GERARD Frédéric</v>
      </c>
      <c r="CE19" s="65">
        <f t="shared" si="30"/>
        <v>13.33333333333333</v>
      </c>
      <c r="CF19" s="65">
        <f t="shared" si="31"/>
        <v>12.5</v>
      </c>
      <c r="CG19" s="65">
        <f t="shared" si="32"/>
        <v>71.42857142857143</v>
      </c>
      <c r="CH19" s="65">
        <f t="shared" si="33"/>
        <v>31.25</v>
      </c>
      <c r="CI19" s="65">
        <f t="shared" si="34"/>
        <v>26.66666666666667</v>
      </c>
      <c r="CJ19" s="65">
        <f t="shared" si="35"/>
        <v>26.66666666666667</v>
      </c>
      <c r="CL19" s="61"/>
      <c r="CM19" s="99"/>
      <c r="CN19" s="55"/>
      <c r="CO19" s="55"/>
      <c r="CP19" s="55"/>
    </row>
    <row r="20" spans="1:94" s="1" customFormat="1" ht="12" customHeight="1">
      <c r="A20" s="35">
        <v>13</v>
      </c>
      <c r="B20" s="85" t="s">
        <v>46</v>
      </c>
      <c r="C20" s="42" t="s">
        <v>39</v>
      </c>
      <c r="D20" s="104">
        <v>21.85</v>
      </c>
      <c r="E20" s="105">
        <v>48</v>
      </c>
      <c r="F20" s="104">
        <v>44</v>
      </c>
      <c r="G20" s="104">
        <v>26.38</v>
      </c>
      <c r="H20" s="160">
        <v>56</v>
      </c>
      <c r="I20" s="106">
        <v>86</v>
      </c>
      <c r="M20" s="85" t="str">
        <f t="shared" si="0"/>
        <v>BORDIN William</v>
      </c>
      <c r="N20" s="87" t="str">
        <f t="shared" si="1"/>
        <v>Boomerang 33</v>
      </c>
      <c r="O20" s="45">
        <f t="shared" si="36"/>
        <v>6</v>
      </c>
      <c r="P20" s="46">
        <f t="shared" si="2"/>
        <v>58.5</v>
      </c>
      <c r="Q20" s="46">
        <f t="shared" si="3"/>
        <v>58.5</v>
      </c>
      <c r="R20" s="73">
        <f>IF(COUNTBLANK(D20)=0,D20,"N.P.")</f>
        <v>21.85</v>
      </c>
      <c r="S20" s="74">
        <f t="shared" si="37"/>
        <v>21.85</v>
      </c>
      <c r="T20" s="75">
        <f>IF(COUNTBLANK(D20)=0,RANK(S20,Scorev,1),"")</f>
        <v>3</v>
      </c>
      <c r="U20" s="82">
        <f t="shared" si="4"/>
        <v>1</v>
      </c>
      <c r="V20" s="76">
        <f>IF(COUNTBLANK(D20)=0,COUNT(VITESSE)-T20+1.5-(U20/2),"")</f>
        <v>13</v>
      </c>
      <c r="W20" s="73">
        <f>IF(COUNTBLANK(E20)=0,E20,"N.P.")</f>
        <v>48</v>
      </c>
      <c r="X20" s="75">
        <f t="shared" si="6"/>
        <v>4</v>
      </c>
      <c r="Y20" s="82">
        <f t="shared" si="7"/>
        <v>2</v>
      </c>
      <c r="Z20" s="76">
        <f t="shared" si="8"/>
        <v>12.5</v>
      </c>
      <c r="AA20" s="73">
        <f>IF(COUNTBLANK(F20)=0,F20,"N.P.")</f>
        <v>44</v>
      </c>
      <c r="AB20" s="75">
        <f>IF(COUNTBLANK(F20)=0,RANK(AA20,Scorear,0),"")</f>
        <v>8</v>
      </c>
      <c r="AC20" s="82">
        <f t="shared" si="9"/>
        <v>1</v>
      </c>
      <c r="AD20" s="76">
        <f>IF(COUNTBLANK(F20)=0,COUNT(AUSSIE_R.)-AB20+1.5-(AC20/2),"")</f>
        <v>7</v>
      </c>
      <c r="AE20" s="73">
        <f>IF(COUNTBLANK(G20)=0,G20,"N.P.")</f>
        <v>26.38</v>
      </c>
      <c r="AF20" s="75">
        <f>IF(COUNTBLANK(G20)=0,RANK(AE20,Scorem,0),"")</f>
        <v>10</v>
      </c>
      <c r="AG20" s="82">
        <f t="shared" si="11"/>
        <v>1</v>
      </c>
      <c r="AH20" s="76">
        <f>IF(COUNTBLANK(G20)=0,COUNT(M.T.A.)-AF20+1.5-(AG20/2),"")</f>
        <v>7</v>
      </c>
      <c r="AI20" s="73">
        <f>IF(COUNTBLANK(H20)=0,H20,"N.P.")</f>
        <v>56</v>
      </c>
      <c r="AJ20" s="75">
        <f>IF(COUNTBLANK(H20)=0,RANK(AI20,Scorep,0),"")</f>
        <v>12</v>
      </c>
      <c r="AK20" s="82">
        <f t="shared" si="13"/>
        <v>1</v>
      </c>
      <c r="AL20" s="76">
        <f>IF(COUNTBLANK(H20)=0,COUNT(PRECISION)-AJ20+1.5-(AK20/2),"")</f>
        <v>4</v>
      </c>
      <c r="AM20" s="73">
        <f>IF(COUNTBLANK(I20)=0,I20,"N.P.")</f>
        <v>86</v>
      </c>
      <c r="AN20" s="75">
        <f>IF(COUNTBLANK(I20)=0,RANK(AM20,Scoread,0),"")</f>
        <v>1</v>
      </c>
      <c r="AO20" s="82">
        <f t="shared" si="15"/>
        <v>1</v>
      </c>
      <c r="AP20" s="76">
        <f>IF(COUNTBLANK(I20)=0,COUNT(ACRO_D.)-AN20+1.5-(AO20/2),"")</f>
        <v>15</v>
      </c>
      <c r="AU20" s="85" t="s">
        <v>29</v>
      </c>
      <c r="AV20" s="87" t="s">
        <v>35</v>
      </c>
      <c r="AW20" s="45">
        <v>13</v>
      </c>
      <c r="AX20" s="46">
        <v>21.5</v>
      </c>
      <c r="AY20" s="46">
        <v>21.5</v>
      </c>
      <c r="AZ20" s="73" t="s">
        <v>27</v>
      </c>
      <c r="BA20" s="74">
        <v>100</v>
      </c>
      <c r="BB20" s="75" t="s">
        <v>28</v>
      </c>
      <c r="BC20" s="82">
        <v>79</v>
      </c>
      <c r="BD20" s="76" t="s">
        <v>28</v>
      </c>
      <c r="BE20" s="73">
        <v>39</v>
      </c>
      <c r="BF20" s="75">
        <v>7</v>
      </c>
      <c r="BG20" s="82">
        <v>2</v>
      </c>
      <c r="BH20" s="76">
        <v>9.5</v>
      </c>
      <c r="BI20" s="73" t="s">
        <v>27</v>
      </c>
      <c r="BJ20" s="75" t="s">
        <v>28</v>
      </c>
      <c r="BK20" s="82">
        <v>80</v>
      </c>
      <c r="BL20" s="76" t="s">
        <v>28</v>
      </c>
      <c r="BM20" s="73">
        <v>31.22</v>
      </c>
      <c r="BN20" s="75">
        <v>5</v>
      </c>
      <c r="BO20" s="82">
        <v>1</v>
      </c>
      <c r="BP20" s="76">
        <v>12</v>
      </c>
      <c r="BQ20" s="73" t="s">
        <v>27</v>
      </c>
      <c r="BR20" s="75" t="s">
        <v>28</v>
      </c>
      <c r="BS20" s="82">
        <v>79</v>
      </c>
      <c r="BT20" s="76" t="s">
        <v>28</v>
      </c>
      <c r="BU20" s="73" t="s">
        <v>27</v>
      </c>
      <c r="BV20" s="75" t="s">
        <v>28</v>
      </c>
      <c r="BW20" s="82">
        <v>79</v>
      </c>
      <c r="BX20" s="76" t="s">
        <v>28</v>
      </c>
      <c r="CA20"/>
      <c r="CB20"/>
      <c r="CC20"/>
      <c r="CD20" s="63" t="str">
        <f t="shared" si="17"/>
        <v>BENOIT RANCOULE</v>
      </c>
      <c r="CE20" s="65">
        <f t="shared" si="30"/>
      </c>
      <c r="CF20" s="65">
        <f t="shared" si="31"/>
        <v>56.25</v>
      </c>
      <c r="CG20" s="65">
        <f t="shared" si="32"/>
      </c>
      <c r="CH20" s="65">
        <f t="shared" si="33"/>
        <v>68.75</v>
      </c>
      <c r="CI20" s="65">
        <f t="shared" si="34"/>
      </c>
      <c r="CJ20" s="65">
        <f t="shared" si="35"/>
      </c>
      <c r="CL20" s="61"/>
      <c r="CM20" s="99"/>
      <c r="CN20" s="55"/>
      <c r="CO20" s="55"/>
      <c r="CP20" s="55"/>
    </row>
    <row r="21" spans="1:94" s="1" customFormat="1" ht="12" customHeight="1">
      <c r="A21" s="35">
        <v>14</v>
      </c>
      <c r="B21" s="113" t="s">
        <v>47</v>
      </c>
      <c r="C21" s="49" t="s">
        <v>33</v>
      </c>
      <c r="D21" s="107"/>
      <c r="E21" s="108">
        <v>14</v>
      </c>
      <c r="F21" s="107"/>
      <c r="G21" s="107">
        <v>0</v>
      </c>
      <c r="H21" s="107">
        <v>26</v>
      </c>
      <c r="I21" s="109">
        <v>37</v>
      </c>
      <c r="M21" s="85" t="str">
        <f t="shared" si="0"/>
        <v>BEGUE Yannick</v>
      </c>
      <c r="N21" s="87" t="str">
        <f t="shared" si="1"/>
        <v>Space Boomerang</v>
      </c>
      <c r="O21" s="45">
        <f t="shared" si="36"/>
        <v>17</v>
      </c>
      <c r="P21" s="46">
        <f t="shared" si="2"/>
        <v>10</v>
      </c>
      <c r="Q21" s="46">
        <f t="shared" si="3"/>
        <v>10</v>
      </c>
      <c r="R21" s="73" t="str">
        <f>IF(COUNTBLANK(D21)=0,D21,"N.P.")</f>
        <v>N.P.</v>
      </c>
      <c r="S21" s="74">
        <f t="shared" si="37"/>
        <v>100</v>
      </c>
      <c r="T21" s="75">
        <f>IF(COUNTBLANK(D21)=0,RANK(S21,Scorev,1),"")</f>
      </c>
      <c r="U21" s="82">
        <f t="shared" si="4"/>
        <v>79</v>
      </c>
      <c r="V21" s="76">
        <f>IF(COUNTBLANK(D21)=0,COUNT(VITESSE)-T21+1.5-(U21/2),"")</f>
      </c>
      <c r="W21" s="73">
        <f>IF(COUNTBLANK(E21)=0,E21,"N.P.")</f>
        <v>14</v>
      </c>
      <c r="X21" s="75">
        <f t="shared" si="6"/>
        <v>16</v>
      </c>
      <c r="Y21" s="82">
        <f t="shared" si="7"/>
        <v>1</v>
      </c>
      <c r="Z21" s="76">
        <f t="shared" si="8"/>
        <v>1</v>
      </c>
      <c r="AA21" s="73" t="str">
        <f>IF(COUNTBLANK(F21)=0,F21,"N.P.")</f>
        <v>N.P.</v>
      </c>
      <c r="AB21" s="75">
        <f>IF(COUNTBLANK(F21)=0,RANK(AA21,Scorear,0),"")</f>
      </c>
      <c r="AC21" s="82">
        <f t="shared" si="9"/>
        <v>80</v>
      </c>
      <c r="AD21" s="76">
        <f>IF(COUNTBLANK(F21)=0,COUNT(AUSSIE_R.)-AB21+1.5-(AC21/2),"")</f>
      </c>
      <c r="AE21" s="73">
        <f>IF(COUNTBLANK(G21)=0,G21,"N.P.")</f>
        <v>0</v>
      </c>
      <c r="AF21" s="75">
        <f>IF(COUNTBLANK(G21)=0,RANK(AE21,Scorem,0),"")</f>
        <v>16</v>
      </c>
      <c r="AG21" s="82">
        <f t="shared" si="11"/>
        <v>1</v>
      </c>
      <c r="AH21" s="76">
        <f>IF(COUNTBLANK(G21)=0,COUNT(M.T.A.)-AF21+1.5-(AG21/2),"")</f>
        <v>1</v>
      </c>
      <c r="AI21" s="73">
        <f>IF(COUNTBLANK(H21)=0,H21,"N.P.")</f>
        <v>26</v>
      </c>
      <c r="AJ21" s="75">
        <f>IF(COUNTBLANK(H21)=0,RANK(AI21,Scorep,0),"")</f>
        <v>14</v>
      </c>
      <c r="AK21" s="82">
        <f t="shared" si="13"/>
        <v>1</v>
      </c>
      <c r="AL21" s="76">
        <f>IF(COUNTBLANK(H21)=0,COUNT(PRECISION)-AJ21+1.5-(AK21/2),"")</f>
        <v>2</v>
      </c>
      <c r="AM21" s="73">
        <f>IF(COUNTBLANK(I21)=0,I21,"N.P.")</f>
        <v>37</v>
      </c>
      <c r="AN21" s="75">
        <f>IF(COUNTBLANK(I21)=0,RANK(AM21,Scoread,0),"")</f>
        <v>10</v>
      </c>
      <c r="AO21" s="82">
        <f t="shared" si="15"/>
        <v>1</v>
      </c>
      <c r="AP21" s="76">
        <f>IF(COUNTBLANK(I21)=0,COUNT(ACRO_D.)-AN21+1.5-(AO21/2),"")</f>
        <v>6</v>
      </c>
      <c r="AU21" s="85" t="s">
        <v>34</v>
      </c>
      <c r="AV21" s="87" t="s">
        <v>35</v>
      </c>
      <c r="AW21" s="45">
        <v>14</v>
      </c>
      <c r="AX21" s="46">
        <v>18</v>
      </c>
      <c r="AY21" s="46">
        <v>18</v>
      </c>
      <c r="AZ21" s="73">
        <v>42.47</v>
      </c>
      <c r="BA21" s="74">
        <v>42.47</v>
      </c>
      <c r="BB21" s="75">
        <v>11</v>
      </c>
      <c r="BC21" s="82">
        <v>1</v>
      </c>
      <c r="BD21" s="76">
        <v>5</v>
      </c>
      <c r="BE21" s="73">
        <v>25</v>
      </c>
      <c r="BF21" s="75">
        <v>13</v>
      </c>
      <c r="BG21" s="82">
        <v>1</v>
      </c>
      <c r="BH21" s="76">
        <v>4</v>
      </c>
      <c r="BI21" s="73">
        <v>12</v>
      </c>
      <c r="BJ21" s="75">
        <v>13</v>
      </c>
      <c r="BK21" s="82">
        <v>1</v>
      </c>
      <c r="BL21" s="76">
        <v>2</v>
      </c>
      <c r="BM21" s="73">
        <v>16.61</v>
      </c>
      <c r="BN21" s="75">
        <v>15</v>
      </c>
      <c r="BO21" s="82">
        <v>1</v>
      </c>
      <c r="BP21" s="76">
        <v>2</v>
      </c>
      <c r="BQ21" s="73">
        <v>38</v>
      </c>
      <c r="BR21" s="75">
        <v>13</v>
      </c>
      <c r="BS21" s="82">
        <v>1</v>
      </c>
      <c r="BT21" s="76">
        <v>3</v>
      </c>
      <c r="BU21" s="73">
        <v>12</v>
      </c>
      <c r="BV21" s="75">
        <v>14</v>
      </c>
      <c r="BW21" s="82">
        <v>1</v>
      </c>
      <c r="BX21" s="76">
        <v>2</v>
      </c>
      <c r="CA21"/>
      <c r="CB21"/>
      <c r="CC21"/>
      <c r="CD21" s="63" t="str">
        <f t="shared" si="17"/>
        <v>KEVIN BELLEC</v>
      </c>
      <c r="CE21" s="65">
        <f t="shared" si="30"/>
        <v>26.66666666666667</v>
      </c>
      <c r="CF21" s="65">
        <f t="shared" si="31"/>
        <v>18.75</v>
      </c>
      <c r="CG21" s="65">
        <f t="shared" si="32"/>
        <v>7.14285714285714</v>
      </c>
      <c r="CH21" s="65">
        <f t="shared" si="33"/>
        <v>6.25</v>
      </c>
      <c r="CI21" s="65">
        <f t="shared" si="34"/>
        <v>13.33333333333333</v>
      </c>
      <c r="CJ21" s="65">
        <f t="shared" si="35"/>
        <v>6.666666666666665</v>
      </c>
      <c r="CL21" s="61"/>
      <c r="CM21" s="99"/>
      <c r="CN21" s="55"/>
      <c r="CO21" s="55"/>
      <c r="CP21" s="55"/>
    </row>
    <row r="22" spans="1:94" s="1" customFormat="1" ht="12" customHeight="1">
      <c r="A22" s="35">
        <v>15</v>
      </c>
      <c r="B22" s="85" t="s">
        <v>48</v>
      </c>
      <c r="C22" s="42" t="s">
        <v>37</v>
      </c>
      <c r="D22" s="104">
        <v>31.36</v>
      </c>
      <c r="E22" s="105">
        <v>38</v>
      </c>
      <c r="F22" s="104">
        <v>53</v>
      </c>
      <c r="G22" s="104">
        <v>27.22</v>
      </c>
      <c r="H22" s="104">
        <v>93</v>
      </c>
      <c r="I22" s="106">
        <v>43</v>
      </c>
      <c r="M22" s="85" t="str">
        <f t="shared" si="0"/>
        <v>MADEC Yvan</v>
      </c>
      <c r="N22" s="87" t="str">
        <f t="shared" si="1"/>
        <v>Boom Ren' Club</v>
      </c>
      <c r="O22" s="45">
        <f t="shared" si="36"/>
        <v>6</v>
      </c>
      <c r="P22" s="46">
        <f t="shared" si="2"/>
        <v>58.5</v>
      </c>
      <c r="Q22" s="46">
        <f t="shared" si="3"/>
        <v>58.5</v>
      </c>
      <c r="R22" s="73">
        <f aca="true" t="shared" si="38" ref="R22:R37">IF(COUNTBLANK(D22)=0,D22,"N.P.")</f>
        <v>31.36</v>
      </c>
      <c r="S22" s="74">
        <f aca="true" t="shared" si="39" ref="S22:S37">IF(D22&gt;5,D22,100-D22)</f>
        <v>31.36</v>
      </c>
      <c r="T22" s="75">
        <f aca="true" t="shared" si="40" ref="T22:T37">IF(COUNTBLANK(D22)=0,RANK(S22,Scorev,1),"")</f>
        <v>6</v>
      </c>
      <c r="U22" s="82">
        <f t="shared" si="4"/>
        <v>1</v>
      </c>
      <c r="V22" s="76">
        <f aca="true" t="shared" si="41" ref="V22:V37">IF(COUNTBLANK(D22)=0,COUNT(VITESSE)-T22+1.5-(U22/2),"")</f>
        <v>10</v>
      </c>
      <c r="W22" s="73">
        <f aca="true" t="shared" si="42" ref="W22:W37">IF(COUNTBLANK(E22)=0,E22,"N.P.")</f>
        <v>38</v>
      </c>
      <c r="X22" s="75">
        <f t="shared" si="6"/>
        <v>9</v>
      </c>
      <c r="Y22" s="82">
        <f t="shared" si="7"/>
        <v>2</v>
      </c>
      <c r="Z22" s="76">
        <f t="shared" si="8"/>
        <v>7.5</v>
      </c>
      <c r="AA22" s="73">
        <f aca="true" t="shared" si="43" ref="AA22:AA37">IF(COUNTBLANK(F22)=0,F22,"N.P.")</f>
        <v>53</v>
      </c>
      <c r="AB22" s="75">
        <f aca="true" t="shared" si="44" ref="AB22:AB37">IF(COUNTBLANK(F22)=0,RANK(AA22,Scorear,0),"")</f>
        <v>4</v>
      </c>
      <c r="AC22" s="82">
        <f t="shared" si="9"/>
        <v>3</v>
      </c>
      <c r="AD22" s="76">
        <f aca="true" t="shared" si="45" ref="AD22:AD37">IF(COUNTBLANK(F22)=0,COUNT(AUSSIE_R.)-AB22+1.5-(AC22/2),"")</f>
        <v>10</v>
      </c>
      <c r="AE22" s="73">
        <f aca="true" t="shared" si="46" ref="AE22:AE37">IF(COUNTBLANK(G22)=0,G22,"N.P.")</f>
        <v>27.22</v>
      </c>
      <c r="AF22" s="75">
        <f aca="true" t="shared" si="47" ref="AF22:AF37">IF(COUNTBLANK(G22)=0,RANK(AE22,Scorem,0),"")</f>
        <v>8</v>
      </c>
      <c r="AG22" s="82">
        <f t="shared" si="11"/>
        <v>1</v>
      </c>
      <c r="AH22" s="76">
        <f aca="true" t="shared" si="48" ref="AH22:AH37">IF(COUNTBLANK(G22)=0,COUNT(M.T.A.)-AF22+1.5-(AG22/2),"")</f>
        <v>9</v>
      </c>
      <c r="AI22" s="73">
        <f aca="true" t="shared" si="49" ref="AI22:AI37">IF(COUNTBLANK(H22)=0,H22,"N.P.")</f>
        <v>93</v>
      </c>
      <c r="AJ22" s="75">
        <f aca="true" t="shared" si="50" ref="AJ22:AJ37">IF(COUNTBLANK(H22)=0,RANK(AI22,Scorep,0),"")</f>
        <v>1</v>
      </c>
      <c r="AK22" s="82">
        <f t="shared" si="13"/>
        <v>1</v>
      </c>
      <c r="AL22" s="76">
        <f aca="true" t="shared" si="51" ref="AL22:AL37">IF(COUNTBLANK(H22)=0,COUNT(PRECISION)-AJ22+1.5-(AK22/2),"")</f>
        <v>15</v>
      </c>
      <c r="AM22" s="73">
        <f aca="true" t="shared" si="52" ref="AM22:AM37">IF(COUNTBLANK(I22)=0,I22,"N.P.")</f>
        <v>43</v>
      </c>
      <c r="AN22" s="75">
        <f aca="true" t="shared" si="53" ref="AN22:AN37">IF(COUNTBLANK(I22)=0,RANK(AM22,Scoread,0),"")</f>
        <v>9</v>
      </c>
      <c r="AO22" s="82">
        <f t="shared" si="15"/>
        <v>1</v>
      </c>
      <c r="AP22" s="76">
        <f aca="true" t="shared" si="54" ref="AP22:AP37">IF(COUNTBLANK(I22)=0,COUNT(ACRO_D.)-AN22+1.5-(AO22/2),"")</f>
        <v>7</v>
      </c>
      <c r="AU22" s="85" t="s">
        <v>49</v>
      </c>
      <c r="AV22" s="87" t="s">
        <v>35</v>
      </c>
      <c r="AW22" s="45">
        <v>15</v>
      </c>
      <c r="AX22" s="46">
        <v>14</v>
      </c>
      <c r="AY22" s="46">
        <v>14</v>
      </c>
      <c r="AZ22" s="73">
        <v>33.09</v>
      </c>
      <c r="BA22" s="74">
        <v>33.09</v>
      </c>
      <c r="BB22" s="75">
        <v>8</v>
      </c>
      <c r="BC22" s="82">
        <v>1</v>
      </c>
      <c r="BD22" s="76">
        <v>8</v>
      </c>
      <c r="BE22" s="73" t="s">
        <v>27</v>
      </c>
      <c r="BF22" s="75" t="s">
        <v>28</v>
      </c>
      <c r="BG22" s="82">
        <v>78</v>
      </c>
      <c r="BH22" s="76" t="s">
        <v>28</v>
      </c>
      <c r="BI22" s="73">
        <v>42</v>
      </c>
      <c r="BJ22" s="75">
        <v>9</v>
      </c>
      <c r="BK22" s="82">
        <v>1</v>
      </c>
      <c r="BL22" s="76">
        <v>6</v>
      </c>
      <c r="BM22" s="73" t="s">
        <v>27</v>
      </c>
      <c r="BN22" s="75" t="s">
        <v>28</v>
      </c>
      <c r="BO22" s="82">
        <v>78</v>
      </c>
      <c r="BP22" s="76" t="s">
        <v>28</v>
      </c>
      <c r="BQ22" s="73" t="s">
        <v>27</v>
      </c>
      <c r="BR22" s="75" t="s">
        <v>28</v>
      </c>
      <c r="BS22" s="82">
        <v>79</v>
      </c>
      <c r="BT22" s="76" t="s">
        <v>28</v>
      </c>
      <c r="BU22" s="73" t="s">
        <v>27</v>
      </c>
      <c r="BV22" s="75" t="s">
        <v>28</v>
      </c>
      <c r="BW22" s="82">
        <v>79</v>
      </c>
      <c r="BX22" s="76" t="s">
        <v>28</v>
      </c>
      <c r="CA22"/>
      <c r="CB22"/>
      <c r="CC22"/>
      <c r="CD22" s="63" t="str">
        <f t="shared" si="17"/>
        <v>FERRIEUX Nicholas</v>
      </c>
      <c r="CE22" s="65">
        <f t="shared" si="30"/>
        <v>46.666666666666664</v>
      </c>
      <c r="CF22" s="65">
        <f t="shared" si="31"/>
      </c>
      <c r="CG22" s="65">
        <f t="shared" si="32"/>
        <v>35.71428571428571</v>
      </c>
      <c r="CH22" s="65">
        <f t="shared" si="33"/>
      </c>
      <c r="CI22" s="65">
        <f t="shared" si="34"/>
      </c>
      <c r="CJ22" s="65">
        <f t="shared" si="35"/>
      </c>
      <c r="CL22" s="61"/>
      <c r="CM22" s="99"/>
      <c r="CN22" s="55"/>
      <c r="CO22" s="55"/>
      <c r="CP22" s="55"/>
    </row>
    <row r="23" spans="1:94" s="1" customFormat="1" ht="12" customHeight="1">
      <c r="A23" s="35">
        <v>16</v>
      </c>
      <c r="B23" s="113" t="s">
        <v>29</v>
      </c>
      <c r="C23" s="49" t="s">
        <v>35</v>
      </c>
      <c r="D23" s="107"/>
      <c r="E23" s="108">
        <v>39</v>
      </c>
      <c r="F23" s="107"/>
      <c r="G23" s="107">
        <v>31.22</v>
      </c>
      <c r="H23" s="107"/>
      <c r="I23" s="109"/>
      <c r="M23" s="85" t="str">
        <f t="shared" si="0"/>
        <v>BENOIT RANCOULE</v>
      </c>
      <c r="N23" s="87" t="str">
        <f t="shared" si="1"/>
        <v>Indépendant</v>
      </c>
      <c r="O23" s="45">
        <f t="shared" si="36"/>
        <v>13</v>
      </c>
      <c r="P23" s="46">
        <f aca="true" t="shared" si="55" ref="P23:P38">SUM(V23,Z23,AD23,AH23,AL23,AP23)</f>
        <v>21.5</v>
      </c>
      <c r="Q23" s="46">
        <f t="shared" si="3"/>
        <v>21.5</v>
      </c>
      <c r="R23" s="73" t="str">
        <f t="shared" si="38"/>
        <v>N.P.</v>
      </c>
      <c r="S23" s="74">
        <f t="shared" si="39"/>
        <v>100</v>
      </c>
      <c r="T23" s="75">
        <f t="shared" si="40"/>
      </c>
      <c r="U23" s="82">
        <f t="shared" si="4"/>
        <v>79</v>
      </c>
      <c r="V23" s="76">
        <f t="shared" si="41"/>
      </c>
      <c r="W23" s="73">
        <f t="shared" si="42"/>
        <v>39</v>
      </c>
      <c r="X23" s="75">
        <f t="shared" si="6"/>
        <v>7</v>
      </c>
      <c r="Y23" s="82">
        <f t="shared" si="7"/>
        <v>2</v>
      </c>
      <c r="Z23" s="76">
        <f t="shared" si="8"/>
        <v>9.5</v>
      </c>
      <c r="AA23" s="73" t="str">
        <f t="shared" si="43"/>
        <v>N.P.</v>
      </c>
      <c r="AB23" s="75">
        <f t="shared" si="44"/>
      </c>
      <c r="AC23" s="82">
        <f t="shared" si="9"/>
        <v>80</v>
      </c>
      <c r="AD23" s="76">
        <f t="shared" si="45"/>
      </c>
      <c r="AE23" s="73">
        <f t="shared" si="46"/>
        <v>31.22</v>
      </c>
      <c r="AF23" s="75">
        <f t="shared" si="47"/>
        <v>5</v>
      </c>
      <c r="AG23" s="82">
        <f t="shared" si="11"/>
        <v>1</v>
      </c>
      <c r="AH23" s="76">
        <f t="shared" si="48"/>
        <v>12</v>
      </c>
      <c r="AI23" s="73" t="str">
        <f t="shared" si="49"/>
        <v>N.P.</v>
      </c>
      <c r="AJ23" s="75">
        <f t="shared" si="50"/>
      </c>
      <c r="AK23" s="82">
        <f t="shared" si="13"/>
        <v>79</v>
      </c>
      <c r="AL23" s="76">
        <f t="shared" si="51"/>
      </c>
      <c r="AM23" s="73" t="str">
        <f t="shared" si="52"/>
        <v>N.P.</v>
      </c>
      <c r="AN23" s="75">
        <f t="shared" si="53"/>
      </c>
      <c r="AO23" s="82">
        <f t="shared" si="15"/>
        <v>79</v>
      </c>
      <c r="AP23" s="76">
        <f t="shared" si="54"/>
      </c>
      <c r="AU23" s="85" t="s">
        <v>41</v>
      </c>
      <c r="AV23" s="87" t="s">
        <v>39</v>
      </c>
      <c r="AW23" s="45">
        <v>16</v>
      </c>
      <c r="AX23" s="46">
        <v>13</v>
      </c>
      <c r="AY23" s="46">
        <v>13</v>
      </c>
      <c r="AZ23" s="73">
        <v>3</v>
      </c>
      <c r="BA23" s="74">
        <v>97</v>
      </c>
      <c r="BB23" s="75">
        <v>14</v>
      </c>
      <c r="BC23" s="82">
        <v>1</v>
      </c>
      <c r="BD23" s="76">
        <v>2</v>
      </c>
      <c r="BE23" s="73">
        <v>26</v>
      </c>
      <c r="BF23" s="75">
        <v>12</v>
      </c>
      <c r="BG23" s="82">
        <v>1</v>
      </c>
      <c r="BH23" s="76">
        <v>5</v>
      </c>
      <c r="BI23" s="73">
        <v>10</v>
      </c>
      <c r="BJ23" s="75">
        <v>14</v>
      </c>
      <c r="BK23" s="82">
        <v>1</v>
      </c>
      <c r="BL23" s="76">
        <v>1</v>
      </c>
      <c r="BM23" s="73">
        <v>16.81</v>
      </c>
      <c r="BN23" s="75">
        <v>14</v>
      </c>
      <c r="BO23" s="82">
        <v>1</v>
      </c>
      <c r="BP23" s="76">
        <v>3</v>
      </c>
      <c r="BQ23" s="73">
        <v>22</v>
      </c>
      <c r="BR23" s="75">
        <v>15</v>
      </c>
      <c r="BS23" s="82">
        <v>1</v>
      </c>
      <c r="BT23" s="76">
        <v>1</v>
      </c>
      <c r="BU23" s="73">
        <v>0</v>
      </c>
      <c r="BV23" s="75">
        <v>15</v>
      </c>
      <c r="BW23" s="82">
        <v>1</v>
      </c>
      <c r="BX23" s="76">
        <v>1</v>
      </c>
      <c r="CA23"/>
      <c r="CB23"/>
      <c r="CC23"/>
      <c r="CD23" s="63" t="str">
        <f t="shared" si="17"/>
        <v>RAMBEAUD Séverine</v>
      </c>
      <c r="CE23" s="65">
        <f t="shared" si="30"/>
        <v>6.666666666666665</v>
      </c>
      <c r="CF23" s="65">
        <f t="shared" si="31"/>
        <v>25</v>
      </c>
      <c r="CG23" s="65">
        <f t="shared" si="32"/>
        <v>0</v>
      </c>
      <c r="CH23" s="65">
        <f t="shared" si="33"/>
        <v>12.5</v>
      </c>
      <c r="CI23" s="65">
        <f t="shared" si="34"/>
        <v>0</v>
      </c>
      <c r="CJ23" s="65">
        <f t="shared" si="35"/>
        <v>0</v>
      </c>
      <c r="CL23" s="61"/>
      <c r="CM23" s="99"/>
      <c r="CN23" s="55"/>
      <c r="CO23" s="55"/>
      <c r="CP23" s="55"/>
    </row>
    <row r="24" spans="1:94" s="1" customFormat="1" ht="12" customHeight="1">
      <c r="A24" s="35">
        <v>17</v>
      </c>
      <c r="B24" s="85" t="s">
        <v>49</v>
      </c>
      <c r="C24" s="42" t="s">
        <v>35</v>
      </c>
      <c r="D24" s="104">
        <v>33.09</v>
      </c>
      <c r="E24" s="105"/>
      <c r="F24" s="104">
        <v>42</v>
      </c>
      <c r="G24" s="104"/>
      <c r="H24" s="104"/>
      <c r="I24" s="106"/>
      <c r="M24" s="85" t="str">
        <f t="shared" si="0"/>
        <v>FERRIEUX Nicholas</v>
      </c>
      <c r="N24" s="87" t="str">
        <f t="shared" si="1"/>
        <v>Indépendant</v>
      </c>
      <c r="O24" s="45">
        <f t="shared" si="36"/>
        <v>15</v>
      </c>
      <c r="P24" s="46">
        <f t="shared" si="55"/>
        <v>14</v>
      </c>
      <c r="Q24" s="46">
        <f aca="true" t="shared" si="56" ref="Q24:Q39">IF(P24=0,"",P24)</f>
        <v>14</v>
      </c>
      <c r="R24" s="73">
        <f t="shared" si="38"/>
        <v>33.09</v>
      </c>
      <c r="S24" s="74">
        <f t="shared" si="39"/>
        <v>33.09</v>
      </c>
      <c r="T24" s="75">
        <f t="shared" si="40"/>
        <v>8</v>
      </c>
      <c r="U24" s="82">
        <f aca="true" t="shared" si="57" ref="U24:U39">COUNTIF(Placev,T24)</f>
        <v>1</v>
      </c>
      <c r="V24" s="76">
        <f t="shared" si="41"/>
        <v>8</v>
      </c>
      <c r="W24" s="73" t="str">
        <f t="shared" si="42"/>
        <v>N.P.</v>
      </c>
      <c r="X24" s="75">
        <f aca="true" t="shared" si="58" ref="X24:X39">IF(COUNTBLANK(E24)=0,RANK(W24,Scoree,0),"")</f>
      </c>
      <c r="Y24" s="82">
        <f aca="true" t="shared" si="59" ref="Y24:Y39">COUNTIF(Placee,X24)</f>
        <v>78</v>
      </c>
      <c r="Z24" s="76">
        <f aca="true" t="shared" si="60" ref="Z24:Z39">IF(COUNTBLANK(E24)=0,COUNT(ENDURANCE)-X24+1.5-(Y24/2),"")</f>
      </c>
      <c r="AA24" s="73">
        <f t="shared" si="43"/>
        <v>42</v>
      </c>
      <c r="AB24" s="75">
        <f t="shared" si="44"/>
        <v>9</v>
      </c>
      <c r="AC24" s="82">
        <f aca="true" t="shared" si="61" ref="AC24:AC39">COUNTIF(Placear,AB24)</f>
        <v>1</v>
      </c>
      <c r="AD24" s="76">
        <f t="shared" si="45"/>
        <v>6</v>
      </c>
      <c r="AE24" s="73" t="str">
        <f t="shared" si="46"/>
        <v>N.P.</v>
      </c>
      <c r="AF24" s="75">
        <f t="shared" si="47"/>
      </c>
      <c r="AG24" s="82">
        <f aca="true" t="shared" si="62" ref="AG24:AG39">COUNTIF(Placem,AF24)</f>
        <v>78</v>
      </c>
      <c r="AH24" s="76">
        <f t="shared" si="48"/>
      </c>
      <c r="AI24" s="73" t="str">
        <f t="shared" si="49"/>
        <v>N.P.</v>
      </c>
      <c r="AJ24" s="75">
        <f t="shared" si="50"/>
      </c>
      <c r="AK24" s="82">
        <f aca="true" t="shared" si="63" ref="AK24:AK39">COUNTIF(Placep,AJ24)</f>
        <v>79</v>
      </c>
      <c r="AL24" s="76">
        <f t="shared" si="51"/>
      </c>
      <c r="AM24" s="73" t="str">
        <f t="shared" si="52"/>
        <v>N.P.</v>
      </c>
      <c r="AN24" s="75">
        <f t="shared" si="53"/>
      </c>
      <c r="AO24" s="82">
        <f aca="true" t="shared" si="64" ref="AO24:AO39">COUNTIF(Placead,AN24)</f>
        <v>79</v>
      </c>
      <c r="AP24" s="76">
        <f t="shared" si="54"/>
      </c>
      <c r="AU24" s="85" t="s">
        <v>47</v>
      </c>
      <c r="AV24" s="87" t="s">
        <v>33</v>
      </c>
      <c r="AW24" s="45">
        <v>17</v>
      </c>
      <c r="AX24" s="46">
        <v>10</v>
      </c>
      <c r="AY24" s="46">
        <v>10</v>
      </c>
      <c r="AZ24" s="73" t="s">
        <v>27</v>
      </c>
      <c r="BA24" s="74">
        <v>100</v>
      </c>
      <c r="BB24" s="75" t="s">
        <v>28</v>
      </c>
      <c r="BC24" s="82">
        <v>79</v>
      </c>
      <c r="BD24" s="76" t="s">
        <v>28</v>
      </c>
      <c r="BE24" s="73">
        <v>14</v>
      </c>
      <c r="BF24" s="75">
        <v>16</v>
      </c>
      <c r="BG24" s="82">
        <v>1</v>
      </c>
      <c r="BH24" s="76">
        <v>1</v>
      </c>
      <c r="BI24" s="73" t="s">
        <v>27</v>
      </c>
      <c r="BJ24" s="75" t="s">
        <v>28</v>
      </c>
      <c r="BK24" s="82">
        <v>80</v>
      </c>
      <c r="BL24" s="76" t="s">
        <v>28</v>
      </c>
      <c r="BM24" s="73">
        <v>0</v>
      </c>
      <c r="BN24" s="75">
        <v>16</v>
      </c>
      <c r="BO24" s="82">
        <v>1</v>
      </c>
      <c r="BP24" s="76">
        <v>1</v>
      </c>
      <c r="BQ24" s="73">
        <v>26</v>
      </c>
      <c r="BR24" s="75">
        <v>14</v>
      </c>
      <c r="BS24" s="82">
        <v>1</v>
      </c>
      <c r="BT24" s="76">
        <v>2</v>
      </c>
      <c r="BU24" s="73">
        <v>37</v>
      </c>
      <c r="BV24" s="75">
        <v>10</v>
      </c>
      <c r="BW24" s="82">
        <v>1</v>
      </c>
      <c r="BX24" s="76">
        <v>6</v>
      </c>
      <c r="CA24"/>
      <c r="CB24"/>
      <c r="CC24"/>
      <c r="CD24" s="63" t="str">
        <f t="shared" si="17"/>
        <v>BEGUE Yannick</v>
      </c>
      <c r="CE24" s="65">
        <f t="shared" si="30"/>
      </c>
      <c r="CF24" s="65">
        <f t="shared" si="31"/>
        <v>0</v>
      </c>
      <c r="CG24" s="65">
        <f t="shared" si="32"/>
      </c>
      <c r="CH24" s="65">
        <f t="shared" si="33"/>
        <v>0</v>
      </c>
      <c r="CI24" s="65">
        <f t="shared" si="34"/>
        <v>6.666666666666665</v>
      </c>
      <c r="CJ24" s="65">
        <f t="shared" si="35"/>
        <v>33.333333333333336</v>
      </c>
      <c r="CL24" s="61"/>
      <c r="CM24" s="99"/>
      <c r="CN24" s="55"/>
      <c r="CO24" s="55"/>
      <c r="CP24" s="55"/>
    </row>
    <row r="25" spans="1:94" s="1" customFormat="1" ht="12" customHeight="1">
      <c r="A25" s="35">
        <v>18</v>
      </c>
      <c r="B25" s="113"/>
      <c r="C25" s="49"/>
      <c r="D25" s="107"/>
      <c r="E25" s="108"/>
      <c r="F25" s="107"/>
      <c r="G25" s="107"/>
      <c r="H25" s="107"/>
      <c r="I25" s="109"/>
      <c r="M25" s="85">
        <f t="shared" si="0"/>
        <v>0</v>
      </c>
      <c r="N25" s="87">
        <f t="shared" si="1"/>
        <v>0</v>
      </c>
      <c r="O25" s="45">
        <f t="shared" si="36"/>
      </c>
      <c r="P25" s="46">
        <f t="shared" si="55"/>
        <v>0</v>
      </c>
      <c r="Q25" s="46">
        <f t="shared" si="56"/>
      </c>
      <c r="R25" s="73" t="str">
        <f t="shared" si="38"/>
        <v>N.P.</v>
      </c>
      <c r="S25" s="74">
        <f t="shared" si="39"/>
        <v>100</v>
      </c>
      <c r="T25" s="75">
        <f t="shared" si="40"/>
      </c>
      <c r="U25" s="82">
        <f t="shared" si="57"/>
        <v>79</v>
      </c>
      <c r="V25" s="76">
        <f t="shared" si="41"/>
      </c>
      <c r="W25" s="73" t="str">
        <f t="shared" si="42"/>
        <v>N.P.</v>
      </c>
      <c r="X25" s="75">
        <f t="shared" si="58"/>
      </c>
      <c r="Y25" s="82">
        <f t="shared" si="59"/>
        <v>78</v>
      </c>
      <c r="Z25" s="76">
        <f t="shared" si="60"/>
      </c>
      <c r="AA25" s="73" t="str">
        <f t="shared" si="43"/>
        <v>N.P.</v>
      </c>
      <c r="AB25" s="75">
        <f t="shared" si="44"/>
      </c>
      <c r="AC25" s="82">
        <f t="shared" si="61"/>
        <v>80</v>
      </c>
      <c r="AD25" s="76">
        <f t="shared" si="45"/>
      </c>
      <c r="AE25" s="73" t="str">
        <f t="shared" si="46"/>
        <v>N.P.</v>
      </c>
      <c r="AF25" s="75">
        <f t="shared" si="47"/>
      </c>
      <c r="AG25" s="82">
        <f t="shared" si="62"/>
        <v>78</v>
      </c>
      <c r="AH25" s="76">
        <f t="shared" si="48"/>
      </c>
      <c r="AI25" s="73" t="str">
        <f t="shared" si="49"/>
        <v>N.P.</v>
      </c>
      <c r="AJ25" s="75">
        <f t="shared" si="50"/>
      </c>
      <c r="AK25" s="82">
        <f t="shared" si="63"/>
        <v>79</v>
      </c>
      <c r="AL25" s="76">
        <f t="shared" si="51"/>
      </c>
      <c r="AM25" s="73" t="str">
        <f t="shared" si="52"/>
        <v>N.P.</v>
      </c>
      <c r="AN25" s="75">
        <f t="shared" si="53"/>
      </c>
      <c r="AO25" s="82">
        <f t="shared" si="64"/>
        <v>79</v>
      </c>
      <c r="AP25" s="76">
        <f t="shared" si="54"/>
      </c>
      <c r="AU25" s="85">
        <v>0</v>
      </c>
      <c r="AV25" s="87">
        <v>0</v>
      </c>
      <c r="AW25" s="45" t="s">
        <v>28</v>
      </c>
      <c r="AX25" s="46">
        <v>0</v>
      </c>
      <c r="AY25" s="46" t="s">
        <v>28</v>
      </c>
      <c r="AZ25" s="73" t="s">
        <v>27</v>
      </c>
      <c r="BA25" s="74">
        <v>100</v>
      </c>
      <c r="BB25" s="75" t="s">
        <v>28</v>
      </c>
      <c r="BC25" s="82">
        <v>79</v>
      </c>
      <c r="BD25" s="76" t="s">
        <v>28</v>
      </c>
      <c r="BE25" s="73" t="s">
        <v>27</v>
      </c>
      <c r="BF25" s="75" t="s">
        <v>28</v>
      </c>
      <c r="BG25" s="82">
        <v>78</v>
      </c>
      <c r="BH25" s="76" t="s">
        <v>28</v>
      </c>
      <c r="BI25" s="73" t="s">
        <v>27</v>
      </c>
      <c r="BJ25" s="75" t="s">
        <v>28</v>
      </c>
      <c r="BK25" s="82">
        <v>80</v>
      </c>
      <c r="BL25" s="76" t="s">
        <v>28</v>
      </c>
      <c r="BM25" s="73" t="s">
        <v>27</v>
      </c>
      <c r="BN25" s="75" t="s">
        <v>28</v>
      </c>
      <c r="BO25" s="82">
        <v>78</v>
      </c>
      <c r="BP25" s="76" t="s">
        <v>28</v>
      </c>
      <c r="BQ25" s="73" t="s">
        <v>27</v>
      </c>
      <c r="BR25" s="75" t="s">
        <v>28</v>
      </c>
      <c r="BS25" s="82">
        <v>79</v>
      </c>
      <c r="BT25" s="76" t="s">
        <v>28</v>
      </c>
      <c r="BU25" s="73" t="s">
        <v>27</v>
      </c>
      <c r="BV25" s="75" t="s">
        <v>28</v>
      </c>
      <c r="BW25" s="82">
        <v>79</v>
      </c>
      <c r="BX25" s="76" t="s">
        <v>28</v>
      </c>
      <c r="CA25"/>
      <c r="CB25"/>
      <c r="CC25"/>
      <c r="CD25" s="63">
        <f t="shared" si="17"/>
        <v>0</v>
      </c>
      <c r="CE25" s="65">
        <f aca="true" t="shared" si="65" ref="CE25:CE40">IF(pvit="","",100*(1-(pvit/COUNT(pvit))))</f>
      </c>
      <c r="CF25" s="65">
        <f aca="true" t="shared" si="66" ref="CF25:CF40">IF(pend="","",100*(1-(pend/COUNT(pend))))</f>
      </c>
      <c r="CG25" s="65">
        <f aca="true" t="shared" si="67" ref="CG25:CG40">IF(pA_R="","",100*(1-(pA_R/COUNT(pA_R))))</f>
      </c>
      <c r="CH25" s="65">
        <f aca="true" t="shared" si="68" ref="CH25:CH40">IF(pmta="","",100*(1-(pmta/COUNT(pmta))))</f>
      </c>
      <c r="CI25" s="65">
        <f aca="true" t="shared" si="69" ref="CI25:CI40">IF(ppre="","",100*(1-(ppre/COUNT(ppre))))</f>
      </c>
      <c r="CJ25" s="65">
        <f aca="true" t="shared" si="70" ref="CJ25:CJ40">IF(pacr="","",100*(1-(pacr/COUNT(pacr))))</f>
      </c>
      <c r="CL25" s="61"/>
      <c r="CM25" s="100"/>
      <c r="CN25" s="60"/>
      <c r="CO25" s="60"/>
      <c r="CP25" s="60"/>
    </row>
    <row r="26" spans="1:94" s="1" customFormat="1" ht="12" customHeight="1">
      <c r="A26" s="35">
        <v>19</v>
      </c>
      <c r="B26" s="85"/>
      <c r="C26" s="42"/>
      <c r="D26" s="104"/>
      <c r="E26" s="105"/>
      <c r="F26" s="104"/>
      <c r="G26" s="104"/>
      <c r="H26" s="104"/>
      <c r="I26" s="106"/>
      <c r="M26" s="85">
        <f t="shared" si="0"/>
        <v>0</v>
      </c>
      <c r="N26" s="87">
        <f t="shared" si="1"/>
        <v>0</v>
      </c>
      <c r="O26" s="45">
        <f t="shared" si="36"/>
      </c>
      <c r="P26" s="46">
        <f t="shared" si="55"/>
        <v>0</v>
      </c>
      <c r="Q26" s="46">
        <f t="shared" si="56"/>
      </c>
      <c r="R26" s="73" t="str">
        <f t="shared" si="38"/>
        <v>N.P.</v>
      </c>
      <c r="S26" s="74">
        <f t="shared" si="39"/>
        <v>100</v>
      </c>
      <c r="T26" s="75">
        <f t="shared" si="40"/>
      </c>
      <c r="U26" s="82">
        <f t="shared" si="57"/>
        <v>79</v>
      </c>
      <c r="V26" s="76">
        <f t="shared" si="41"/>
      </c>
      <c r="W26" s="73" t="str">
        <f t="shared" si="42"/>
        <v>N.P.</v>
      </c>
      <c r="X26" s="75">
        <f t="shared" si="58"/>
      </c>
      <c r="Y26" s="82">
        <f t="shared" si="59"/>
        <v>78</v>
      </c>
      <c r="Z26" s="76">
        <f t="shared" si="60"/>
      </c>
      <c r="AA26" s="73" t="str">
        <f t="shared" si="43"/>
        <v>N.P.</v>
      </c>
      <c r="AB26" s="75">
        <f t="shared" si="44"/>
      </c>
      <c r="AC26" s="82">
        <f t="shared" si="61"/>
        <v>80</v>
      </c>
      <c r="AD26" s="76">
        <f t="shared" si="45"/>
      </c>
      <c r="AE26" s="73" t="str">
        <f t="shared" si="46"/>
        <v>N.P.</v>
      </c>
      <c r="AF26" s="75">
        <f t="shared" si="47"/>
      </c>
      <c r="AG26" s="82">
        <f t="shared" si="62"/>
        <v>78</v>
      </c>
      <c r="AH26" s="76">
        <f t="shared" si="48"/>
      </c>
      <c r="AI26" s="73" t="str">
        <f t="shared" si="49"/>
        <v>N.P.</v>
      </c>
      <c r="AJ26" s="75">
        <f t="shared" si="50"/>
      </c>
      <c r="AK26" s="82">
        <f t="shared" si="63"/>
        <v>79</v>
      </c>
      <c r="AL26" s="76">
        <f t="shared" si="51"/>
      </c>
      <c r="AM26" s="73" t="str">
        <f t="shared" si="52"/>
        <v>N.P.</v>
      </c>
      <c r="AN26" s="75">
        <f t="shared" si="53"/>
      </c>
      <c r="AO26" s="82">
        <f t="shared" si="64"/>
        <v>79</v>
      </c>
      <c r="AP26" s="76">
        <f t="shared" si="54"/>
      </c>
      <c r="AU26" s="85">
        <v>0</v>
      </c>
      <c r="AV26" s="87">
        <v>0</v>
      </c>
      <c r="AW26" s="45" t="s">
        <v>28</v>
      </c>
      <c r="AX26" s="46">
        <v>0</v>
      </c>
      <c r="AY26" s="46" t="s">
        <v>28</v>
      </c>
      <c r="AZ26" s="73" t="s">
        <v>27</v>
      </c>
      <c r="BA26" s="74">
        <v>100</v>
      </c>
      <c r="BB26" s="75" t="s">
        <v>28</v>
      </c>
      <c r="BC26" s="82">
        <v>79</v>
      </c>
      <c r="BD26" s="76" t="s">
        <v>28</v>
      </c>
      <c r="BE26" s="73" t="s">
        <v>27</v>
      </c>
      <c r="BF26" s="75" t="s">
        <v>28</v>
      </c>
      <c r="BG26" s="82">
        <v>78</v>
      </c>
      <c r="BH26" s="76" t="s">
        <v>28</v>
      </c>
      <c r="BI26" s="73" t="s">
        <v>27</v>
      </c>
      <c r="BJ26" s="75" t="s">
        <v>28</v>
      </c>
      <c r="BK26" s="82">
        <v>80</v>
      </c>
      <c r="BL26" s="76" t="s">
        <v>28</v>
      </c>
      <c r="BM26" s="73" t="s">
        <v>27</v>
      </c>
      <c r="BN26" s="75" t="s">
        <v>28</v>
      </c>
      <c r="BO26" s="82">
        <v>78</v>
      </c>
      <c r="BP26" s="76" t="s">
        <v>28</v>
      </c>
      <c r="BQ26" s="73" t="s">
        <v>27</v>
      </c>
      <c r="BR26" s="75" t="s">
        <v>28</v>
      </c>
      <c r="BS26" s="82">
        <v>79</v>
      </c>
      <c r="BT26" s="76" t="s">
        <v>28</v>
      </c>
      <c r="BU26" s="73" t="s">
        <v>27</v>
      </c>
      <c r="BV26" s="75" t="s">
        <v>28</v>
      </c>
      <c r="BW26" s="82">
        <v>79</v>
      </c>
      <c r="BX26" s="76" t="s">
        <v>28</v>
      </c>
      <c r="CA26"/>
      <c r="CB26"/>
      <c r="CC26"/>
      <c r="CD26" s="63">
        <f t="shared" si="17"/>
        <v>0</v>
      </c>
      <c r="CE26" s="65">
        <f t="shared" si="65"/>
      </c>
      <c r="CF26" s="65">
        <f t="shared" si="66"/>
      </c>
      <c r="CG26" s="65">
        <f t="shared" si="67"/>
      </c>
      <c r="CH26" s="65">
        <f t="shared" si="68"/>
      </c>
      <c r="CI26" s="65">
        <f t="shared" si="69"/>
      </c>
      <c r="CJ26" s="65">
        <f t="shared" si="70"/>
      </c>
      <c r="CL26" s="61"/>
      <c r="CM26" s="99"/>
      <c r="CN26" s="55"/>
      <c r="CO26" s="55"/>
      <c r="CP26" s="55"/>
    </row>
    <row r="27" spans="1:94" s="1" customFormat="1" ht="12" customHeight="1">
      <c r="A27" s="35">
        <v>20</v>
      </c>
      <c r="B27" s="113"/>
      <c r="C27" s="49"/>
      <c r="D27" s="107"/>
      <c r="E27" s="108"/>
      <c r="F27" s="107"/>
      <c r="G27" s="107"/>
      <c r="H27" s="107"/>
      <c r="I27" s="109"/>
      <c r="M27" s="85">
        <f t="shared" si="0"/>
        <v>0</v>
      </c>
      <c r="N27" s="87">
        <f t="shared" si="1"/>
        <v>0</v>
      </c>
      <c r="O27" s="45">
        <f aca="true" t="shared" si="71" ref="O27:O42">IF(P27=0,"",RANK(P27,scoregénéral,0))</f>
      </c>
      <c r="P27" s="46">
        <f t="shared" si="55"/>
        <v>0</v>
      </c>
      <c r="Q27" s="46">
        <f t="shared" si="56"/>
      </c>
      <c r="R27" s="73" t="str">
        <f t="shared" si="38"/>
        <v>N.P.</v>
      </c>
      <c r="S27" s="74">
        <f t="shared" si="39"/>
        <v>100</v>
      </c>
      <c r="T27" s="75">
        <f t="shared" si="40"/>
      </c>
      <c r="U27" s="82">
        <f t="shared" si="57"/>
        <v>79</v>
      </c>
      <c r="V27" s="76">
        <f t="shared" si="41"/>
      </c>
      <c r="W27" s="73" t="str">
        <f t="shared" si="42"/>
        <v>N.P.</v>
      </c>
      <c r="X27" s="75">
        <f t="shared" si="58"/>
      </c>
      <c r="Y27" s="82">
        <f t="shared" si="59"/>
        <v>78</v>
      </c>
      <c r="Z27" s="76">
        <f t="shared" si="60"/>
      </c>
      <c r="AA27" s="73" t="str">
        <f t="shared" si="43"/>
        <v>N.P.</v>
      </c>
      <c r="AB27" s="75">
        <f t="shared" si="44"/>
      </c>
      <c r="AC27" s="82">
        <f t="shared" si="61"/>
        <v>80</v>
      </c>
      <c r="AD27" s="76">
        <f t="shared" si="45"/>
      </c>
      <c r="AE27" s="73" t="str">
        <f t="shared" si="46"/>
        <v>N.P.</v>
      </c>
      <c r="AF27" s="75">
        <f t="shared" si="47"/>
      </c>
      <c r="AG27" s="82">
        <f t="shared" si="62"/>
        <v>78</v>
      </c>
      <c r="AH27" s="76">
        <f t="shared" si="48"/>
      </c>
      <c r="AI27" s="73" t="str">
        <f t="shared" si="49"/>
        <v>N.P.</v>
      </c>
      <c r="AJ27" s="75">
        <f t="shared" si="50"/>
      </c>
      <c r="AK27" s="82">
        <f t="shared" si="63"/>
        <v>79</v>
      </c>
      <c r="AL27" s="76">
        <f t="shared" si="51"/>
      </c>
      <c r="AM27" s="73" t="str">
        <f t="shared" si="52"/>
        <v>N.P.</v>
      </c>
      <c r="AN27" s="75">
        <f t="shared" si="53"/>
      </c>
      <c r="AO27" s="82">
        <f t="shared" si="64"/>
        <v>79</v>
      </c>
      <c r="AP27" s="76">
        <f t="shared" si="54"/>
      </c>
      <c r="AU27" s="85">
        <v>0</v>
      </c>
      <c r="AV27" s="87">
        <v>0</v>
      </c>
      <c r="AW27" s="45" t="s">
        <v>28</v>
      </c>
      <c r="AX27" s="46">
        <v>0</v>
      </c>
      <c r="AY27" s="46" t="s">
        <v>28</v>
      </c>
      <c r="AZ27" s="73" t="s">
        <v>27</v>
      </c>
      <c r="BA27" s="74">
        <v>100</v>
      </c>
      <c r="BB27" s="75" t="s">
        <v>28</v>
      </c>
      <c r="BC27" s="82">
        <v>79</v>
      </c>
      <c r="BD27" s="76" t="s">
        <v>28</v>
      </c>
      <c r="BE27" s="73" t="s">
        <v>27</v>
      </c>
      <c r="BF27" s="75" t="s">
        <v>28</v>
      </c>
      <c r="BG27" s="82">
        <v>78</v>
      </c>
      <c r="BH27" s="76" t="s">
        <v>28</v>
      </c>
      <c r="BI27" s="73" t="s">
        <v>27</v>
      </c>
      <c r="BJ27" s="75" t="s">
        <v>28</v>
      </c>
      <c r="BK27" s="82">
        <v>80</v>
      </c>
      <c r="BL27" s="76" t="s">
        <v>28</v>
      </c>
      <c r="BM27" s="73" t="s">
        <v>27</v>
      </c>
      <c r="BN27" s="75" t="s">
        <v>28</v>
      </c>
      <c r="BO27" s="82">
        <v>78</v>
      </c>
      <c r="BP27" s="76" t="s">
        <v>28</v>
      </c>
      <c r="BQ27" s="73" t="s">
        <v>27</v>
      </c>
      <c r="BR27" s="75" t="s">
        <v>28</v>
      </c>
      <c r="BS27" s="82">
        <v>79</v>
      </c>
      <c r="BT27" s="76" t="s">
        <v>28</v>
      </c>
      <c r="BU27" s="73" t="s">
        <v>27</v>
      </c>
      <c r="BV27" s="75" t="s">
        <v>28</v>
      </c>
      <c r="BW27" s="82">
        <v>79</v>
      </c>
      <c r="BX27" s="76" t="s">
        <v>28</v>
      </c>
      <c r="CA27"/>
      <c r="CB27"/>
      <c r="CC27"/>
      <c r="CD27" s="63">
        <f t="shared" si="17"/>
        <v>0</v>
      </c>
      <c r="CE27" s="65">
        <f t="shared" si="65"/>
      </c>
      <c r="CF27" s="65">
        <f t="shared" si="66"/>
      </c>
      <c r="CG27" s="65">
        <f t="shared" si="67"/>
      </c>
      <c r="CH27" s="65">
        <f t="shared" si="68"/>
      </c>
      <c r="CI27" s="65">
        <f t="shared" si="69"/>
      </c>
      <c r="CJ27" s="65">
        <f t="shared" si="70"/>
      </c>
      <c r="CL27" s="61"/>
      <c r="CM27" s="99"/>
      <c r="CN27" s="55"/>
      <c r="CO27" s="55"/>
      <c r="CP27" s="55"/>
    </row>
    <row r="28" spans="1:94" s="1" customFormat="1" ht="12" customHeight="1">
      <c r="A28" s="35">
        <v>21</v>
      </c>
      <c r="B28" s="85"/>
      <c r="C28" s="42"/>
      <c r="D28" s="104"/>
      <c r="E28" s="105"/>
      <c r="F28" s="104"/>
      <c r="G28" s="104"/>
      <c r="H28" s="104"/>
      <c r="I28" s="106"/>
      <c r="M28" s="85">
        <f t="shared" si="0"/>
        <v>0</v>
      </c>
      <c r="N28" s="87">
        <f t="shared" si="1"/>
        <v>0</v>
      </c>
      <c r="O28" s="45">
        <f t="shared" si="71"/>
      </c>
      <c r="P28" s="46">
        <f t="shared" si="55"/>
        <v>0</v>
      </c>
      <c r="Q28" s="46">
        <f t="shared" si="56"/>
      </c>
      <c r="R28" s="73" t="str">
        <f t="shared" si="38"/>
        <v>N.P.</v>
      </c>
      <c r="S28" s="74">
        <f t="shared" si="39"/>
        <v>100</v>
      </c>
      <c r="T28" s="75">
        <f t="shared" si="40"/>
      </c>
      <c r="U28" s="82">
        <f t="shared" si="57"/>
        <v>79</v>
      </c>
      <c r="V28" s="76">
        <f t="shared" si="41"/>
      </c>
      <c r="W28" s="73" t="str">
        <f t="shared" si="42"/>
        <v>N.P.</v>
      </c>
      <c r="X28" s="75">
        <f t="shared" si="58"/>
      </c>
      <c r="Y28" s="82">
        <f t="shared" si="59"/>
        <v>78</v>
      </c>
      <c r="Z28" s="76">
        <f t="shared" si="60"/>
      </c>
      <c r="AA28" s="73" t="str">
        <f t="shared" si="43"/>
        <v>N.P.</v>
      </c>
      <c r="AB28" s="75">
        <f t="shared" si="44"/>
      </c>
      <c r="AC28" s="82">
        <f t="shared" si="61"/>
        <v>80</v>
      </c>
      <c r="AD28" s="76">
        <f t="shared" si="45"/>
      </c>
      <c r="AE28" s="73" t="str">
        <f t="shared" si="46"/>
        <v>N.P.</v>
      </c>
      <c r="AF28" s="75">
        <f t="shared" si="47"/>
      </c>
      <c r="AG28" s="82">
        <f t="shared" si="62"/>
        <v>78</v>
      </c>
      <c r="AH28" s="76">
        <f t="shared" si="48"/>
      </c>
      <c r="AI28" s="73" t="str">
        <f t="shared" si="49"/>
        <v>N.P.</v>
      </c>
      <c r="AJ28" s="75">
        <f t="shared" si="50"/>
      </c>
      <c r="AK28" s="82">
        <f t="shared" si="63"/>
        <v>79</v>
      </c>
      <c r="AL28" s="76">
        <f t="shared" si="51"/>
      </c>
      <c r="AM28" s="73" t="str">
        <f t="shared" si="52"/>
        <v>N.P.</v>
      </c>
      <c r="AN28" s="75">
        <f t="shared" si="53"/>
      </c>
      <c r="AO28" s="82">
        <f t="shared" si="64"/>
        <v>79</v>
      </c>
      <c r="AP28" s="76">
        <f t="shared" si="54"/>
      </c>
      <c r="AU28" s="85">
        <v>0</v>
      </c>
      <c r="AV28" s="87">
        <v>0</v>
      </c>
      <c r="AW28" s="45" t="s">
        <v>28</v>
      </c>
      <c r="AX28" s="46">
        <v>0</v>
      </c>
      <c r="AY28" s="46" t="s">
        <v>28</v>
      </c>
      <c r="AZ28" s="73" t="s">
        <v>27</v>
      </c>
      <c r="BA28" s="74">
        <v>100</v>
      </c>
      <c r="BB28" s="75" t="s">
        <v>28</v>
      </c>
      <c r="BC28" s="82">
        <v>79</v>
      </c>
      <c r="BD28" s="76" t="s">
        <v>28</v>
      </c>
      <c r="BE28" s="73" t="s">
        <v>27</v>
      </c>
      <c r="BF28" s="75" t="s">
        <v>28</v>
      </c>
      <c r="BG28" s="82">
        <v>78</v>
      </c>
      <c r="BH28" s="76" t="s">
        <v>28</v>
      </c>
      <c r="BI28" s="73" t="s">
        <v>27</v>
      </c>
      <c r="BJ28" s="75" t="s">
        <v>28</v>
      </c>
      <c r="BK28" s="82">
        <v>80</v>
      </c>
      <c r="BL28" s="76" t="s">
        <v>28</v>
      </c>
      <c r="BM28" s="73" t="s">
        <v>27</v>
      </c>
      <c r="BN28" s="75" t="s">
        <v>28</v>
      </c>
      <c r="BO28" s="82">
        <v>78</v>
      </c>
      <c r="BP28" s="76" t="s">
        <v>28</v>
      </c>
      <c r="BQ28" s="73" t="s">
        <v>27</v>
      </c>
      <c r="BR28" s="75" t="s">
        <v>28</v>
      </c>
      <c r="BS28" s="82">
        <v>79</v>
      </c>
      <c r="BT28" s="76" t="s">
        <v>28</v>
      </c>
      <c r="BU28" s="73" t="s">
        <v>27</v>
      </c>
      <c r="BV28" s="75" t="s">
        <v>28</v>
      </c>
      <c r="BW28" s="82">
        <v>79</v>
      </c>
      <c r="BX28" s="76" t="s">
        <v>28</v>
      </c>
      <c r="CA28"/>
      <c r="CB28"/>
      <c r="CC28"/>
      <c r="CD28" s="63">
        <f t="shared" si="17"/>
        <v>0</v>
      </c>
      <c r="CE28" s="65">
        <f t="shared" si="65"/>
      </c>
      <c r="CF28" s="65">
        <f t="shared" si="66"/>
      </c>
      <c r="CG28" s="65">
        <f t="shared" si="67"/>
      </c>
      <c r="CH28" s="65">
        <f t="shared" si="68"/>
      </c>
      <c r="CI28" s="65">
        <f t="shared" si="69"/>
      </c>
      <c r="CJ28" s="65">
        <f t="shared" si="70"/>
      </c>
      <c r="CL28" s="61"/>
      <c r="CM28" s="99"/>
      <c r="CN28" s="55"/>
      <c r="CO28" s="55"/>
      <c r="CP28" s="55"/>
    </row>
    <row r="29" spans="1:94" s="1" customFormat="1" ht="12" customHeight="1">
      <c r="A29" s="35">
        <v>22</v>
      </c>
      <c r="B29" s="51"/>
      <c r="C29" s="49"/>
      <c r="D29" s="107"/>
      <c r="E29" s="108"/>
      <c r="F29" s="107"/>
      <c r="G29" s="107"/>
      <c r="H29" s="107"/>
      <c r="I29" s="109"/>
      <c r="M29" s="85">
        <f t="shared" si="0"/>
        <v>0</v>
      </c>
      <c r="N29" s="87">
        <f t="shared" si="1"/>
        <v>0</v>
      </c>
      <c r="O29" s="45">
        <f t="shared" si="71"/>
      </c>
      <c r="P29" s="46">
        <f t="shared" si="55"/>
        <v>0</v>
      </c>
      <c r="Q29" s="46">
        <f t="shared" si="56"/>
      </c>
      <c r="R29" s="73" t="str">
        <f t="shared" si="38"/>
        <v>N.P.</v>
      </c>
      <c r="S29" s="74">
        <f t="shared" si="39"/>
        <v>100</v>
      </c>
      <c r="T29" s="75">
        <f t="shared" si="40"/>
      </c>
      <c r="U29" s="82">
        <f t="shared" si="57"/>
        <v>79</v>
      </c>
      <c r="V29" s="76">
        <f t="shared" si="41"/>
      </c>
      <c r="W29" s="73" t="str">
        <f t="shared" si="42"/>
        <v>N.P.</v>
      </c>
      <c r="X29" s="75">
        <f t="shared" si="58"/>
      </c>
      <c r="Y29" s="82">
        <f t="shared" si="59"/>
        <v>78</v>
      </c>
      <c r="Z29" s="76">
        <f t="shared" si="60"/>
      </c>
      <c r="AA29" s="73" t="str">
        <f t="shared" si="43"/>
        <v>N.P.</v>
      </c>
      <c r="AB29" s="75">
        <f t="shared" si="44"/>
      </c>
      <c r="AC29" s="82">
        <f t="shared" si="61"/>
        <v>80</v>
      </c>
      <c r="AD29" s="76">
        <f t="shared" si="45"/>
      </c>
      <c r="AE29" s="73" t="str">
        <f t="shared" si="46"/>
        <v>N.P.</v>
      </c>
      <c r="AF29" s="75">
        <f t="shared" si="47"/>
      </c>
      <c r="AG29" s="82">
        <f t="shared" si="62"/>
        <v>78</v>
      </c>
      <c r="AH29" s="76">
        <f t="shared" si="48"/>
      </c>
      <c r="AI29" s="73" t="str">
        <f t="shared" si="49"/>
        <v>N.P.</v>
      </c>
      <c r="AJ29" s="75">
        <f t="shared" si="50"/>
      </c>
      <c r="AK29" s="82">
        <f t="shared" si="63"/>
        <v>79</v>
      </c>
      <c r="AL29" s="76">
        <f t="shared" si="51"/>
      </c>
      <c r="AM29" s="73" t="str">
        <f t="shared" si="52"/>
        <v>N.P.</v>
      </c>
      <c r="AN29" s="75">
        <f t="shared" si="53"/>
      </c>
      <c r="AO29" s="82">
        <f t="shared" si="64"/>
        <v>79</v>
      </c>
      <c r="AP29" s="76">
        <f t="shared" si="54"/>
      </c>
      <c r="AU29" s="85">
        <v>0</v>
      </c>
      <c r="AV29" s="87">
        <v>0</v>
      </c>
      <c r="AW29" s="45" t="s">
        <v>28</v>
      </c>
      <c r="AX29" s="46">
        <v>0</v>
      </c>
      <c r="AY29" s="46" t="s">
        <v>28</v>
      </c>
      <c r="AZ29" s="73" t="s">
        <v>27</v>
      </c>
      <c r="BA29" s="74">
        <v>100</v>
      </c>
      <c r="BB29" s="75" t="s">
        <v>28</v>
      </c>
      <c r="BC29" s="82">
        <v>79</v>
      </c>
      <c r="BD29" s="76" t="s">
        <v>28</v>
      </c>
      <c r="BE29" s="73" t="s">
        <v>27</v>
      </c>
      <c r="BF29" s="75" t="s">
        <v>28</v>
      </c>
      <c r="BG29" s="82">
        <v>78</v>
      </c>
      <c r="BH29" s="76" t="s">
        <v>28</v>
      </c>
      <c r="BI29" s="73" t="s">
        <v>27</v>
      </c>
      <c r="BJ29" s="75" t="s">
        <v>28</v>
      </c>
      <c r="BK29" s="82">
        <v>80</v>
      </c>
      <c r="BL29" s="76" t="s">
        <v>28</v>
      </c>
      <c r="BM29" s="73" t="s">
        <v>27</v>
      </c>
      <c r="BN29" s="75" t="s">
        <v>28</v>
      </c>
      <c r="BO29" s="82">
        <v>78</v>
      </c>
      <c r="BP29" s="76" t="s">
        <v>28</v>
      </c>
      <c r="BQ29" s="73" t="s">
        <v>27</v>
      </c>
      <c r="BR29" s="75" t="s">
        <v>28</v>
      </c>
      <c r="BS29" s="82">
        <v>79</v>
      </c>
      <c r="BT29" s="76" t="s">
        <v>28</v>
      </c>
      <c r="BU29" s="73" t="s">
        <v>27</v>
      </c>
      <c r="BV29" s="75" t="s">
        <v>28</v>
      </c>
      <c r="BW29" s="82">
        <v>79</v>
      </c>
      <c r="BX29" s="76" t="s">
        <v>28</v>
      </c>
      <c r="CA29"/>
      <c r="CB29"/>
      <c r="CC29"/>
      <c r="CD29" s="63">
        <f t="shared" si="17"/>
        <v>0</v>
      </c>
      <c r="CE29" s="65">
        <f t="shared" si="65"/>
      </c>
      <c r="CF29" s="65">
        <f t="shared" si="66"/>
      </c>
      <c r="CG29" s="65">
        <f t="shared" si="67"/>
      </c>
      <c r="CH29" s="65">
        <f t="shared" si="68"/>
      </c>
      <c r="CI29" s="65">
        <f t="shared" si="69"/>
      </c>
      <c r="CJ29" s="65">
        <f t="shared" si="70"/>
      </c>
      <c r="CL29" s="61"/>
      <c r="CM29" s="99"/>
      <c r="CN29" s="55"/>
      <c r="CO29" s="55"/>
      <c r="CP29" s="55"/>
    </row>
    <row r="30" spans="1:94" s="1" customFormat="1" ht="12" customHeight="1">
      <c r="A30" s="35">
        <v>23</v>
      </c>
      <c r="B30" s="50"/>
      <c r="C30" s="42"/>
      <c r="D30" s="104"/>
      <c r="E30" s="105"/>
      <c r="F30" s="104"/>
      <c r="G30" s="104"/>
      <c r="H30" s="104"/>
      <c r="I30" s="106"/>
      <c r="M30" s="85">
        <f t="shared" si="0"/>
        <v>0</v>
      </c>
      <c r="N30" s="87">
        <f t="shared" si="1"/>
        <v>0</v>
      </c>
      <c r="O30" s="45">
        <f t="shared" si="71"/>
      </c>
      <c r="P30" s="46">
        <f t="shared" si="55"/>
        <v>0</v>
      </c>
      <c r="Q30" s="46">
        <f t="shared" si="56"/>
      </c>
      <c r="R30" s="73" t="str">
        <f t="shared" si="38"/>
        <v>N.P.</v>
      </c>
      <c r="S30" s="74">
        <f t="shared" si="39"/>
        <v>100</v>
      </c>
      <c r="T30" s="75">
        <f t="shared" si="40"/>
      </c>
      <c r="U30" s="82">
        <f t="shared" si="57"/>
        <v>79</v>
      </c>
      <c r="V30" s="76">
        <f t="shared" si="41"/>
      </c>
      <c r="W30" s="73" t="str">
        <f t="shared" si="42"/>
        <v>N.P.</v>
      </c>
      <c r="X30" s="75">
        <f t="shared" si="58"/>
      </c>
      <c r="Y30" s="82">
        <f t="shared" si="59"/>
        <v>78</v>
      </c>
      <c r="Z30" s="76">
        <f t="shared" si="60"/>
      </c>
      <c r="AA30" s="73" t="str">
        <f t="shared" si="43"/>
        <v>N.P.</v>
      </c>
      <c r="AB30" s="75">
        <f t="shared" si="44"/>
      </c>
      <c r="AC30" s="82">
        <f t="shared" si="61"/>
        <v>80</v>
      </c>
      <c r="AD30" s="76">
        <f t="shared" si="45"/>
      </c>
      <c r="AE30" s="73" t="str">
        <f t="shared" si="46"/>
        <v>N.P.</v>
      </c>
      <c r="AF30" s="75">
        <f t="shared" si="47"/>
      </c>
      <c r="AG30" s="82">
        <f t="shared" si="62"/>
        <v>78</v>
      </c>
      <c r="AH30" s="76">
        <f t="shared" si="48"/>
      </c>
      <c r="AI30" s="73" t="str">
        <f t="shared" si="49"/>
        <v>N.P.</v>
      </c>
      <c r="AJ30" s="75">
        <f t="shared" si="50"/>
      </c>
      <c r="AK30" s="82">
        <f t="shared" si="63"/>
        <v>79</v>
      </c>
      <c r="AL30" s="76">
        <f t="shared" si="51"/>
      </c>
      <c r="AM30" s="73" t="str">
        <f t="shared" si="52"/>
        <v>N.P.</v>
      </c>
      <c r="AN30" s="75">
        <f t="shared" si="53"/>
      </c>
      <c r="AO30" s="82">
        <f t="shared" si="64"/>
        <v>79</v>
      </c>
      <c r="AP30" s="76">
        <f t="shared" si="54"/>
      </c>
      <c r="AU30" s="85">
        <v>0</v>
      </c>
      <c r="AV30" s="87">
        <v>0</v>
      </c>
      <c r="AW30" s="45" t="s">
        <v>28</v>
      </c>
      <c r="AX30" s="46">
        <v>0</v>
      </c>
      <c r="AY30" s="46" t="s">
        <v>28</v>
      </c>
      <c r="AZ30" s="73" t="s">
        <v>27</v>
      </c>
      <c r="BA30" s="74">
        <v>100</v>
      </c>
      <c r="BB30" s="75" t="s">
        <v>28</v>
      </c>
      <c r="BC30" s="82">
        <v>79</v>
      </c>
      <c r="BD30" s="76" t="s">
        <v>28</v>
      </c>
      <c r="BE30" s="73" t="s">
        <v>27</v>
      </c>
      <c r="BF30" s="75" t="s">
        <v>28</v>
      </c>
      <c r="BG30" s="82">
        <v>78</v>
      </c>
      <c r="BH30" s="76" t="s">
        <v>28</v>
      </c>
      <c r="BI30" s="73" t="s">
        <v>27</v>
      </c>
      <c r="BJ30" s="75" t="s">
        <v>28</v>
      </c>
      <c r="BK30" s="82">
        <v>80</v>
      </c>
      <c r="BL30" s="76" t="s">
        <v>28</v>
      </c>
      <c r="BM30" s="73" t="s">
        <v>27</v>
      </c>
      <c r="BN30" s="75" t="s">
        <v>28</v>
      </c>
      <c r="BO30" s="82">
        <v>78</v>
      </c>
      <c r="BP30" s="76" t="s">
        <v>28</v>
      </c>
      <c r="BQ30" s="73" t="s">
        <v>27</v>
      </c>
      <c r="BR30" s="75" t="s">
        <v>28</v>
      </c>
      <c r="BS30" s="82">
        <v>79</v>
      </c>
      <c r="BT30" s="76" t="s">
        <v>28</v>
      </c>
      <c r="BU30" s="73" t="s">
        <v>27</v>
      </c>
      <c r="BV30" s="75" t="s">
        <v>28</v>
      </c>
      <c r="BW30" s="82">
        <v>79</v>
      </c>
      <c r="BX30" s="76" t="s">
        <v>28</v>
      </c>
      <c r="CA30"/>
      <c r="CB30"/>
      <c r="CC30"/>
      <c r="CD30" s="63">
        <f t="shared" si="17"/>
        <v>0</v>
      </c>
      <c r="CE30" s="65">
        <f t="shared" si="65"/>
      </c>
      <c r="CF30" s="65">
        <f t="shared" si="66"/>
      </c>
      <c r="CG30" s="65">
        <f t="shared" si="67"/>
      </c>
      <c r="CH30" s="65">
        <f t="shared" si="68"/>
      </c>
      <c r="CI30" s="65">
        <f t="shared" si="69"/>
      </c>
      <c r="CJ30" s="65">
        <f t="shared" si="70"/>
      </c>
      <c r="CL30" s="61"/>
      <c r="CM30" s="99"/>
      <c r="CN30" s="55"/>
      <c r="CO30" s="55"/>
      <c r="CP30" s="55"/>
    </row>
    <row r="31" spans="1:94" s="1" customFormat="1" ht="12" customHeight="1">
      <c r="A31" s="35">
        <v>24</v>
      </c>
      <c r="B31" s="51"/>
      <c r="C31" s="49"/>
      <c r="D31" s="107"/>
      <c r="E31" s="108"/>
      <c r="F31" s="107"/>
      <c r="G31" s="107"/>
      <c r="H31" s="107"/>
      <c r="I31" s="109"/>
      <c r="M31" s="85">
        <f t="shared" si="0"/>
        <v>0</v>
      </c>
      <c r="N31" s="87">
        <f t="shared" si="1"/>
        <v>0</v>
      </c>
      <c r="O31" s="45">
        <f t="shared" si="71"/>
      </c>
      <c r="P31" s="46">
        <f t="shared" si="55"/>
        <v>0</v>
      </c>
      <c r="Q31" s="46">
        <f t="shared" si="56"/>
      </c>
      <c r="R31" s="73" t="str">
        <f t="shared" si="38"/>
        <v>N.P.</v>
      </c>
      <c r="S31" s="74">
        <f t="shared" si="39"/>
        <v>100</v>
      </c>
      <c r="T31" s="75">
        <f t="shared" si="40"/>
      </c>
      <c r="U31" s="82">
        <f t="shared" si="57"/>
        <v>79</v>
      </c>
      <c r="V31" s="76">
        <f t="shared" si="41"/>
      </c>
      <c r="W31" s="73" t="str">
        <f t="shared" si="42"/>
        <v>N.P.</v>
      </c>
      <c r="X31" s="75">
        <f t="shared" si="58"/>
      </c>
      <c r="Y31" s="82">
        <f t="shared" si="59"/>
        <v>78</v>
      </c>
      <c r="Z31" s="76">
        <f t="shared" si="60"/>
      </c>
      <c r="AA31" s="73" t="str">
        <f t="shared" si="43"/>
        <v>N.P.</v>
      </c>
      <c r="AB31" s="75">
        <f t="shared" si="44"/>
      </c>
      <c r="AC31" s="82">
        <f t="shared" si="61"/>
        <v>80</v>
      </c>
      <c r="AD31" s="76">
        <f t="shared" si="45"/>
      </c>
      <c r="AE31" s="73" t="str">
        <f t="shared" si="46"/>
        <v>N.P.</v>
      </c>
      <c r="AF31" s="75">
        <f t="shared" si="47"/>
      </c>
      <c r="AG31" s="82">
        <f t="shared" si="62"/>
        <v>78</v>
      </c>
      <c r="AH31" s="76">
        <f t="shared" si="48"/>
      </c>
      <c r="AI31" s="73" t="str">
        <f t="shared" si="49"/>
        <v>N.P.</v>
      </c>
      <c r="AJ31" s="75">
        <f t="shared" si="50"/>
      </c>
      <c r="AK31" s="82">
        <f t="shared" si="63"/>
        <v>79</v>
      </c>
      <c r="AL31" s="76">
        <f t="shared" si="51"/>
      </c>
      <c r="AM31" s="73" t="str">
        <f t="shared" si="52"/>
        <v>N.P.</v>
      </c>
      <c r="AN31" s="75">
        <f t="shared" si="53"/>
      </c>
      <c r="AO31" s="82">
        <f t="shared" si="64"/>
        <v>79</v>
      </c>
      <c r="AP31" s="76">
        <f t="shared" si="54"/>
      </c>
      <c r="AU31" s="85">
        <v>0</v>
      </c>
      <c r="AV31" s="87">
        <v>0</v>
      </c>
      <c r="AW31" s="45" t="s">
        <v>28</v>
      </c>
      <c r="AX31" s="46">
        <v>0</v>
      </c>
      <c r="AY31" s="46" t="s">
        <v>28</v>
      </c>
      <c r="AZ31" s="73" t="s">
        <v>27</v>
      </c>
      <c r="BA31" s="74">
        <v>100</v>
      </c>
      <c r="BB31" s="75" t="s">
        <v>28</v>
      </c>
      <c r="BC31" s="82">
        <v>79</v>
      </c>
      <c r="BD31" s="76" t="s">
        <v>28</v>
      </c>
      <c r="BE31" s="73" t="s">
        <v>27</v>
      </c>
      <c r="BF31" s="75" t="s">
        <v>28</v>
      </c>
      <c r="BG31" s="82">
        <v>78</v>
      </c>
      <c r="BH31" s="76" t="s">
        <v>28</v>
      </c>
      <c r="BI31" s="73" t="s">
        <v>27</v>
      </c>
      <c r="BJ31" s="75" t="s">
        <v>28</v>
      </c>
      <c r="BK31" s="82">
        <v>80</v>
      </c>
      <c r="BL31" s="76" t="s">
        <v>28</v>
      </c>
      <c r="BM31" s="73" t="s">
        <v>27</v>
      </c>
      <c r="BN31" s="75" t="s">
        <v>28</v>
      </c>
      <c r="BO31" s="82">
        <v>78</v>
      </c>
      <c r="BP31" s="76" t="s">
        <v>28</v>
      </c>
      <c r="BQ31" s="73" t="s">
        <v>27</v>
      </c>
      <c r="BR31" s="75" t="s">
        <v>28</v>
      </c>
      <c r="BS31" s="82">
        <v>79</v>
      </c>
      <c r="BT31" s="76" t="s">
        <v>28</v>
      </c>
      <c r="BU31" s="73" t="s">
        <v>27</v>
      </c>
      <c r="BV31" s="75" t="s">
        <v>28</v>
      </c>
      <c r="BW31" s="82">
        <v>79</v>
      </c>
      <c r="BX31" s="76" t="s">
        <v>28</v>
      </c>
      <c r="CA31"/>
      <c r="CB31"/>
      <c r="CC31"/>
      <c r="CD31" s="63">
        <f t="shared" si="17"/>
        <v>0</v>
      </c>
      <c r="CE31" s="65">
        <f t="shared" si="65"/>
      </c>
      <c r="CF31" s="65">
        <f t="shared" si="66"/>
      </c>
      <c r="CG31" s="65">
        <f t="shared" si="67"/>
      </c>
      <c r="CH31" s="65">
        <f t="shared" si="68"/>
      </c>
      <c r="CI31" s="65">
        <f t="shared" si="69"/>
      </c>
      <c r="CJ31" s="65">
        <f t="shared" si="70"/>
      </c>
      <c r="CL31" s="61"/>
      <c r="CM31" s="99"/>
      <c r="CN31" s="55"/>
      <c r="CO31" s="55"/>
      <c r="CP31" s="55"/>
    </row>
    <row r="32" spans="1:94" s="1" customFormat="1" ht="12" customHeight="1">
      <c r="A32" s="35">
        <v>25</v>
      </c>
      <c r="B32" s="50"/>
      <c r="C32" s="42"/>
      <c r="D32" s="104"/>
      <c r="E32" s="105"/>
      <c r="F32" s="104"/>
      <c r="G32" s="104"/>
      <c r="H32" s="104"/>
      <c r="I32" s="106"/>
      <c r="M32" s="85">
        <f t="shared" si="0"/>
        <v>0</v>
      </c>
      <c r="N32" s="87">
        <f t="shared" si="1"/>
        <v>0</v>
      </c>
      <c r="O32" s="45">
        <f t="shared" si="71"/>
      </c>
      <c r="P32" s="46">
        <f t="shared" si="55"/>
        <v>0</v>
      </c>
      <c r="Q32" s="46">
        <f t="shared" si="56"/>
      </c>
      <c r="R32" s="73" t="str">
        <f t="shared" si="38"/>
        <v>N.P.</v>
      </c>
      <c r="S32" s="74">
        <f t="shared" si="39"/>
        <v>100</v>
      </c>
      <c r="T32" s="75">
        <f t="shared" si="40"/>
      </c>
      <c r="U32" s="82">
        <f t="shared" si="57"/>
        <v>79</v>
      </c>
      <c r="V32" s="76">
        <f t="shared" si="41"/>
      </c>
      <c r="W32" s="73" t="str">
        <f t="shared" si="42"/>
        <v>N.P.</v>
      </c>
      <c r="X32" s="75">
        <f t="shared" si="58"/>
      </c>
      <c r="Y32" s="82">
        <f t="shared" si="59"/>
        <v>78</v>
      </c>
      <c r="Z32" s="76">
        <f t="shared" si="60"/>
      </c>
      <c r="AA32" s="73" t="str">
        <f t="shared" si="43"/>
        <v>N.P.</v>
      </c>
      <c r="AB32" s="75">
        <f t="shared" si="44"/>
      </c>
      <c r="AC32" s="82">
        <f t="shared" si="61"/>
        <v>80</v>
      </c>
      <c r="AD32" s="76">
        <f t="shared" si="45"/>
      </c>
      <c r="AE32" s="73" t="str">
        <f t="shared" si="46"/>
        <v>N.P.</v>
      </c>
      <c r="AF32" s="75">
        <f t="shared" si="47"/>
      </c>
      <c r="AG32" s="82">
        <f t="shared" si="62"/>
        <v>78</v>
      </c>
      <c r="AH32" s="76">
        <f t="shared" si="48"/>
      </c>
      <c r="AI32" s="73" t="str">
        <f t="shared" si="49"/>
        <v>N.P.</v>
      </c>
      <c r="AJ32" s="75">
        <f t="shared" si="50"/>
      </c>
      <c r="AK32" s="82">
        <f t="shared" si="63"/>
        <v>79</v>
      </c>
      <c r="AL32" s="76">
        <f t="shared" si="51"/>
      </c>
      <c r="AM32" s="73" t="str">
        <f t="shared" si="52"/>
        <v>N.P.</v>
      </c>
      <c r="AN32" s="75">
        <f t="shared" si="53"/>
      </c>
      <c r="AO32" s="82">
        <f t="shared" si="64"/>
        <v>79</v>
      </c>
      <c r="AP32" s="76">
        <f t="shared" si="54"/>
      </c>
      <c r="AU32" s="85">
        <v>0</v>
      </c>
      <c r="AV32" s="87">
        <v>0</v>
      </c>
      <c r="AW32" s="45" t="s">
        <v>28</v>
      </c>
      <c r="AX32" s="46">
        <v>0</v>
      </c>
      <c r="AY32" s="46" t="s">
        <v>28</v>
      </c>
      <c r="AZ32" s="73" t="s">
        <v>27</v>
      </c>
      <c r="BA32" s="74">
        <v>100</v>
      </c>
      <c r="BB32" s="75" t="s">
        <v>28</v>
      </c>
      <c r="BC32" s="82">
        <v>79</v>
      </c>
      <c r="BD32" s="76" t="s">
        <v>28</v>
      </c>
      <c r="BE32" s="73" t="s">
        <v>27</v>
      </c>
      <c r="BF32" s="75" t="s">
        <v>28</v>
      </c>
      <c r="BG32" s="82">
        <v>78</v>
      </c>
      <c r="BH32" s="76" t="s">
        <v>28</v>
      </c>
      <c r="BI32" s="73" t="s">
        <v>27</v>
      </c>
      <c r="BJ32" s="75" t="s">
        <v>28</v>
      </c>
      <c r="BK32" s="82">
        <v>80</v>
      </c>
      <c r="BL32" s="76" t="s">
        <v>28</v>
      </c>
      <c r="BM32" s="73" t="s">
        <v>27</v>
      </c>
      <c r="BN32" s="75" t="s">
        <v>28</v>
      </c>
      <c r="BO32" s="82">
        <v>78</v>
      </c>
      <c r="BP32" s="76" t="s">
        <v>28</v>
      </c>
      <c r="BQ32" s="73" t="s">
        <v>27</v>
      </c>
      <c r="BR32" s="75" t="s">
        <v>28</v>
      </c>
      <c r="BS32" s="82">
        <v>79</v>
      </c>
      <c r="BT32" s="76" t="s">
        <v>28</v>
      </c>
      <c r="BU32" s="73" t="s">
        <v>27</v>
      </c>
      <c r="BV32" s="75" t="s">
        <v>28</v>
      </c>
      <c r="BW32" s="82">
        <v>79</v>
      </c>
      <c r="BX32" s="76" t="s">
        <v>28</v>
      </c>
      <c r="CA32"/>
      <c r="CB32"/>
      <c r="CC32"/>
      <c r="CD32" s="63">
        <f t="shared" si="17"/>
        <v>0</v>
      </c>
      <c r="CE32" s="65">
        <f t="shared" si="65"/>
      </c>
      <c r="CF32" s="65">
        <f t="shared" si="66"/>
      </c>
      <c r="CG32" s="65">
        <f t="shared" si="67"/>
      </c>
      <c r="CH32" s="65">
        <f t="shared" si="68"/>
      </c>
      <c r="CI32" s="65">
        <f t="shared" si="69"/>
      </c>
      <c r="CJ32" s="65">
        <f t="shared" si="70"/>
      </c>
      <c r="CL32" s="61"/>
      <c r="CM32" s="99"/>
      <c r="CN32" s="55"/>
      <c r="CO32" s="55"/>
      <c r="CP32" s="55"/>
    </row>
    <row r="33" spans="1:94" s="1" customFormat="1" ht="12.75" customHeight="1">
      <c r="A33" s="35">
        <v>26</v>
      </c>
      <c r="B33" s="51"/>
      <c r="C33" s="49"/>
      <c r="D33" s="107"/>
      <c r="E33" s="108"/>
      <c r="F33" s="107"/>
      <c r="G33" s="107"/>
      <c r="H33" s="107"/>
      <c r="I33" s="109"/>
      <c r="M33" s="85">
        <f t="shared" si="0"/>
        <v>0</v>
      </c>
      <c r="N33" s="87">
        <f t="shared" si="1"/>
        <v>0</v>
      </c>
      <c r="O33" s="45">
        <f t="shared" si="71"/>
      </c>
      <c r="P33" s="46">
        <f t="shared" si="55"/>
        <v>0</v>
      </c>
      <c r="Q33" s="46">
        <f t="shared" si="56"/>
      </c>
      <c r="R33" s="73" t="str">
        <f t="shared" si="38"/>
        <v>N.P.</v>
      </c>
      <c r="S33" s="74">
        <f t="shared" si="39"/>
        <v>100</v>
      </c>
      <c r="T33" s="75">
        <f t="shared" si="40"/>
      </c>
      <c r="U33" s="82">
        <f t="shared" si="57"/>
        <v>79</v>
      </c>
      <c r="V33" s="76">
        <f t="shared" si="41"/>
      </c>
      <c r="W33" s="73" t="str">
        <f t="shared" si="42"/>
        <v>N.P.</v>
      </c>
      <c r="X33" s="75">
        <f t="shared" si="58"/>
      </c>
      <c r="Y33" s="82">
        <f t="shared" si="59"/>
        <v>78</v>
      </c>
      <c r="Z33" s="76">
        <f t="shared" si="60"/>
      </c>
      <c r="AA33" s="73" t="str">
        <f t="shared" si="43"/>
        <v>N.P.</v>
      </c>
      <c r="AB33" s="75">
        <f t="shared" si="44"/>
      </c>
      <c r="AC33" s="82">
        <f t="shared" si="61"/>
        <v>80</v>
      </c>
      <c r="AD33" s="76">
        <f t="shared" si="45"/>
      </c>
      <c r="AE33" s="73" t="str">
        <f t="shared" si="46"/>
        <v>N.P.</v>
      </c>
      <c r="AF33" s="75">
        <f t="shared" si="47"/>
      </c>
      <c r="AG33" s="82">
        <f t="shared" si="62"/>
        <v>78</v>
      </c>
      <c r="AH33" s="76">
        <f t="shared" si="48"/>
      </c>
      <c r="AI33" s="73" t="str">
        <f t="shared" si="49"/>
        <v>N.P.</v>
      </c>
      <c r="AJ33" s="75">
        <f t="shared" si="50"/>
      </c>
      <c r="AK33" s="82">
        <f t="shared" si="63"/>
        <v>79</v>
      </c>
      <c r="AL33" s="76">
        <f t="shared" si="51"/>
      </c>
      <c r="AM33" s="73" t="str">
        <f t="shared" si="52"/>
        <v>N.P.</v>
      </c>
      <c r="AN33" s="75">
        <f t="shared" si="53"/>
      </c>
      <c r="AO33" s="82">
        <f t="shared" si="64"/>
        <v>79</v>
      </c>
      <c r="AP33" s="76">
        <f t="shared" si="54"/>
      </c>
      <c r="AU33" s="85">
        <v>0</v>
      </c>
      <c r="AV33" s="87">
        <v>0</v>
      </c>
      <c r="AW33" s="45" t="s">
        <v>28</v>
      </c>
      <c r="AX33" s="46">
        <v>0</v>
      </c>
      <c r="AY33" s="46" t="s">
        <v>28</v>
      </c>
      <c r="AZ33" s="73" t="s">
        <v>27</v>
      </c>
      <c r="BA33" s="74">
        <v>100</v>
      </c>
      <c r="BB33" s="75" t="s">
        <v>28</v>
      </c>
      <c r="BC33" s="82">
        <v>79</v>
      </c>
      <c r="BD33" s="76" t="s">
        <v>28</v>
      </c>
      <c r="BE33" s="73" t="s">
        <v>27</v>
      </c>
      <c r="BF33" s="75" t="s">
        <v>28</v>
      </c>
      <c r="BG33" s="82">
        <v>78</v>
      </c>
      <c r="BH33" s="76" t="s">
        <v>28</v>
      </c>
      <c r="BI33" s="73" t="s">
        <v>27</v>
      </c>
      <c r="BJ33" s="75" t="s">
        <v>28</v>
      </c>
      <c r="BK33" s="82">
        <v>80</v>
      </c>
      <c r="BL33" s="76" t="s">
        <v>28</v>
      </c>
      <c r="BM33" s="73" t="s">
        <v>27</v>
      </c>
      <c r="BN33" s="75" t="s">
        <v>28</v>
      </c>
      <c r="BO33" s="82">
        <v>78</v>
      </c>
      <c r="BP33" s="76" t="s">
        <v>28</v>
      </c>
      <c r="BQ33" s="73" t="s">
        <v>27</v>
      </c>
      <c r="BR33" s="75" t="s">
        <v>28</v>
      </c>
      <c r="BS33" s="82">
        <v>79</v>
      </c>
      <c r="BT33" s="76" t="s">
        <v>28</v>
      </c>
      <c r="BU33" s="73" t="s">
        <v>27</v>
      </c>
      <c r="BV33" s="75" t="s">
        <v>28</v>
      </c>
      <c r="BW33" s="82">
        <v>79</v>
      </c>
      <c r="BX33" s="76" t="s">
        <v>28</v>
      </c>
      <c r="CA33"/>
      <c r="CB33"/>
      <c r="CC33"/>
      <c r="CD33" s="63">
        <f t="shared" si="17"/>
        <v>0</v>
      </c>
      <c r="CE33" s="65">
        <f t="shared" si="65"/>
      </c>
      <c r="CF33" s="65">
        <f t="shared" si="66"/>
      </c>
      <c r="CG33" s="65">
        <f t="shared" si="67"/>
      </c>
      <c r="CH33" s="65">
        <f t="shared" si="68"/>
      </c>
      <c r="CI33" s="65">
        <f t="shared" si="69"/>
      </c>
      <c r="CJ33" s="65">
        <f t="shared" si="70"/>
      </c>
      <c r="CL33" s="61"/>
      <c r="CM33" s="99"/>
      <c r="CN33" s="55"/>
      <c r="CO33" s="55"/>
      <c r="CP33" s="55"/>
    </row>
    <row r="34" spans="1:94" s="1" customFormat="1" ht="12" customHeight="1">
      <c r="A34" s="35">
        <v>27</v>
      </c>
      <c r="B34" s="50"/>
      <c r="C34" s="42"/>
      <c r="D34" s="104"/>
      <c r="E34" s="105"/>
      <c r="F34" s="104"/>
      <c r="G34" s="104"/>
      <c r="H34" s="104"/>
      <c r="I34" s="106"/>
      <c r="M34" s="85">
        <f t="shared" si="0"/>
        <v>0</v>
      </c>
      <c r="N34" s="87">
        <f t="shared" si="1"/>
        <v>0</v>
      </c>
      <c r="O34" s="45">
        <f t="shared" si="71"/>
      </c>
      <c r="P34" s="46">
        <f t="shared" si="55"/>
        <v>0</v>
      </c>
      <c r="Q34" s="46">
        <f t="shared" si="56"/>
      </c>
      <c r="R34" s="73" t="str">
        <f t="shared" si="38"/>
        <v>N.P.</v>
      </c>
      <c r="S34" s="74">
        <f t="shared" si="39"/>
        <v>100</v>
      </c>
      <c r="T34" s="75">
        <f t="shared" si="40"/>
      </c>
      <c r="U34" s="82">
        <f t="shared" si="57"/>
        <v>79</v>
      </c>
      <c r="V34" s="76">
        <f t="shared" si="41"/>
      </c>
      <c r="W34" s="73" t="str">
        <f t="shared" si="42"/>
        <v>N.P.</v>
      </c>
      <c r="X34" s="75">
        <f t="shared" si="58"/>
      </c>
      <c r="Y34" s="82">
        <f t="shared" si="59"/>
        <v>78</v>
      </c>
      <c r="Z34" s="76">
        <f t="shared" si="60"/>
      </c>
      <c r="AA34" s="73" t="str">
        <f t="shared" si="43"/>
        <v>N.P.</v>
      </c>
      <c r="AB34" s="75">
        <f t="shared" si="44"/>
      </c>
      <c r="AC34" s="82">
        <f t="shared" si="61"/>
        <v>80</v>
      </c>
      <c r="AD34" s="76">
        <f t="shared" si="45"/>
      </c>
      <c r="AE34" s="73" t="str">
        <f t="shared" si="46"/>
        <v>N.P.</v>
      </c>
      <c r="AF34" s="75">
        <f t="shared" si="47"/>
      </c>
      <c r="AG34" s="82">
        <f t="shared" si="62"/>
        <v>78</v>
      </c>
      <c r="AH34" s="76">
        <f t="shared" si="48"/>
      </c>
      <c r="AI34" s="73" t="str">
        <f t="shared" si="49"/>
        <v>N.P.</v>
      </c>
      <c r="AJ34" s="75">
        <f t="shared" si="50"/>
      </c>
      <c r="AK34" s="82">
        <f t="shared" si="63"/>
        <v>79</v>
      </c>
      <c r="AL34" s="76">
        <f t="shared" si="51"/>
      </c>
      <c r="AM34" s="73" t="str">
        <f t="shared" si="52"/>
        <v>N.P.</v>
      </c>
      <c r="AN34" s="75">
        <f t="shared" si="53"/>
      </c>
      <c r="AO34" s="82">
        <f t="shared" si="64"/>
        <v>79</v>
      </c>
      <c r="AP34" s="76">
        <f t="shared" si="54"/>
      </c>
      <c r="AU34" s="85">
        <v>0</v>
      </c>
      <c r="AV34" s="87">
        <v>0</v>
      </c>
      <c r="AW34" s="45" t="s">
        <v>28</v>
      </c>
      <c r="AX34" s="46">
        <v>0</v>
      </c>
      <c r="AY34" s="46" t="s">
        <v>28</v>
      </c>
      <c r="AZ34" s="73" t="s">
        <v>27</v>
      </c>
      <c r="BA34" s="74">
        <v>100</v>
      </c>
      <c r="BB34" s="75" t="s">
        <v>28</v>
      </c>
      <c r="BC34" s="82">
        <v>79</v>
      </c>
      <c r="BD34" s="76" t="s">
        <v>28</v>
      </c>
      <c r="BE34" s="73" t="s">
        <v>27</v>
      </c>
      <c r="BF34" s="75" t="s">
        <v>28</v>
      </c>
      <c r="BG34" s="82">
        <v>78</v>
      </c>
      <c r="BH34" s="76" t="s">
        <v>28</v>
      </c>
      <c r="BI34" s="73" t="s">
        <v>27</v>
      </c>
      <c r="BJ34" s="75" t="s">
        <v>28</v>
      </c>
      <c r="BK34" s="82">
        <v>80</v>
      </c>
      <c r="BL34" s="76" t="s">
        <v>28</v>
      </c>
      <c r="BM34" s="73" t="s">
        <v>27</v>
      </c>
      <c r="BN34" s="75" t="s">
        <v>28</v>
      </c>
      <c r="BO34" s="82">
        <v>78</v>
      </c>
      <c r="BP34" s="76" t="s">
        <v>28</v>
      </c>
      <c r="BQ34" s="73" t="s">
        <v>27</v>
      </c>
      <c r="BR34" s="75" t="s">
        <v>28</v>
      </c>
      <c r="BS34" s="82">
        <v>79</v>
      </c>
      <c r="BT34" s="76" t="s">
        <v>28</v>
      </c>
      <c r="BU34" s="73" t="s">
        <v>27</v>
      </c>
      <c r="BV34" s="75" t="s">
        <v>28</v>
      </c>
      <c r="BW34" s="82">
        <v>79</v>
      </c>
      <c r="BX34" s="76" t="s">
        <v>28</v>
      </c>
      <c r="CA34"/>
      <c r="CB34"/>
      <c r="CC34"/>
      <c r="CD34" s="63">
        <f t="shared" si="17"/>
        <v>0</v>
      </c>
      <c r="CE34" s="65">
        <f t="shared" si="65"/>
      </c>
      <c r="CF34" s="65">
        <f t="shared" si="66"/>
      </c>
      <c r="CG34" s="65">
        <f t="shared" si="67"/>
      </c>
      <c r="CH34" s="65">
        <f t="shared" si="68"/>
      </c>
      <c r="CI34" s="65">
        <f t="shared" si="69"/>
      </c>
      <c r="CJ34" s="65">
        <f t="shared" si="70"/>
      </c>
      <c r="CL34" s="61"/>
      <c r="CM34" s="99"/>
      <c r="CN34" s="55"/>
      <c r="CO34" s="55"/>
      <c r="CP34" s="55"/>
    </row>
    <row r="35" spans="1:94" s="1" customFormat="1" ht="12" customHeight="1">
      <c r="A35" s="35">
        <v>28</v>
      </c>
      <c r="B35" s="51"/>
      <c r="C35" s="49"/>
      <c r="D35" s="107"/>
      <c r="E35" s="108"/>
      <c r="F35" s="107"/>
      <c r="G35" s="107"/>
      <c r="H35" s="107"/>
      <c r="I35" s="109"/>
      <c r="M35" s="85">
        <f t="shared" si="0"/>
        <v>0</v>
      </c>
      <c r="N35" s="87">
        <f t="shared" si="1"/>
        <v>0</v>
      </c>
      <c r="O35" s="45">
        <f t="shared" si="71"/>
      </c>
      <c r="P35" s="46">
        <f t="shared" si="55"/>
        <v>0</v>
      </c>
      <c r="Q35" s="46">
        <f t="shared" si="56"/>
      </c>
      <c r="R35" s="73" t="str">
        <f t="shared" si="38"/>
        <v>N.P.</v>
      </c>
      <c r="S35" s="74">
        <f t="shared" si="39"/>
        <v>100</v>
      </c>
      <c r="T35" s="75">
        <f t="shared" si="40"/>
      </c>
      <c r="U35" s="82">
        <f t="shared" si="57"/>
        <v>79</v>
      </c>
      <c r="V35" s="76">
        <f t="shared" si="41"/>
      </c>
      <c r="W35" s="73" t="str">
        <f t="shared" si="42"/>
        <v>N.P.</v>
      </c>
      <c r="X35" s="75">
        <f t="shared" si="58"/>
      </c>
      <c r="Y35" s="82">
        <f t="shared" si="59"/>
        <v>78</v>
      </c>
      <c r="Z35" s="76">
        <f t="shared" si="60"/>
      </c>
      <c r="AA35" s="73" t="str">
        <f t="shared" si="43"/>
        <v>N.P.</v>
      </c>
      <c r="AB35" s="75">
        <f t="shared" si="44"/>
      </c>
      <c r="AC35" s="82">
        <f t="shared" si="61"/>
        <v>80</v>
      </c>
      <c r="AD35" s="76">
        <f t="shared" si="45"/>
      </c>
      <c r="AE35" s="73" t="str">
        <f t="shared" si="46"/>
        <v>N.P.</v>
      </c>
      <c r="AF35" s="75">
        <f t="shared" si="47"/>
      </c>
      <c r="AG35" s="82">
        <f t="shared" si="62"/>
        <v>78</v>
      </c>
      <c r="AH35" s="76">
        <f t="shared" si="48"/>
      </c>
      <c r="AI35" s="73" t="str">
        <f t="shared" si="49"/>
        <v>N.P.</v>
      </c>
      <c r="AJ35" s="75">
        <f t="shared" si="50"/>
      </c>
      <c r="AK35" s="82">
        <f t="shared" si="63"/>
        <v>79</v>
      </c>
      <c r="AL35" s="76">
        <f t="shared" si="51"/>
      </c>
      <c r="AM35" s="73" t="str">
        <f t="shared" si="52"/>
        <v>N.P.</v>
      </c>
      <c r="AN35" s="75">
        <f t="shared" si="53"/>
      </c>
      <c r="AO35" s="82">
        <f t="shared" si="64"/>
        <v>79</v>
      </c>
      <c r="AP35" s="76">
        <f t="shared" si="54"/>
      </c>
      <c r="AU35" s="85">
        <v>0</v>
      </c>
      <c r="AV35" s="87">
        <v>0</v>
      </c>
      <c r="AW35" s="45" t="s">
        <v>28</v>
      </c>
      <c r="AX35" s="46">
        <v>0</v>
      </c>
      <c r="AY35" s="46" t="s">
        <v>28</v>
      </c>
      <c r="AZ35" s="73" t="s">
        <v>27</v>
      </c>
      <c r="BA35" s="74">
        <v>100</v>
      </c>
      <c r="BB35" s="75" t="s">
        <v>28</v>
      </c>
      <c r="BC35" s="82">
        <v>79</v>
      </c>
      <c r="BD35" s="76" t="s">
        <v>28</v>
      </c>
      <c r="BE35" s="73" t="s">
        <v>27</v>
      </c>
      <c r="BF35" s="75" t="s">
        <v>28</v>
      </c>
      <c r="BG35" s="82">
        <v>78</v>
      </c>
      <c r="BH35" s="76" t="s">
        <v>28</v>
      </c>
      <c r="BI35" s="73" t="s">
        <v>27</v>
      </c>
      <c r="BJ35" s="75" t="s">
        <v>28</v>
      </c>
      <c r="BK35" s="82">
        <v>80</v>
      </c>
      <c r="BL35" s="76" t="s">
        <v>28</v>
      </c>
      <c r="BM35" s="73" t="s">
        <v>27</v>
      </c>
      <c r="BN35" s="75" t="s">
        <v>28</v>
      </c>
      <c r="BO35" s="82">
        <v>78</v>
      </c>
      <c r="BP35" s="76" t="s">
        <v>28</v>
      </c>
      <c r="BQ35" s="73" t="s">
        <v>27</v>
      </c>
      <c r="BR35" s="75" t="s">
        <v>28</v>
      </c>
      <c r="BS35" s="82">
        <v>79</v>
      </c>
      <c r="BT35" s="76" t="s">
        <v>28</v>
      </c>
      <c r="BU35" s="73" t="s">
        <v>27</v>
      </c>
      <c r="BV35" s="75" t="s">
        <v>28</v>
      </c>
      <c r="BW35" s="82">
        <v>79</v>
      </c>
      <c r="BX35" s="76" t="s">
        <v>28</v>
      </c>
      <c r="CA35"/>
      <c r="CB35"/>
      <c r="CC35"/>
      <c r="CD35" s="63">
        <f t="shared" si="17"/>
        <v>0</v>
      </c>
      <c r="CE35" s="65">
        <f t="shared" si="65"/>
      </c>
      <c r="CF35" s="65">
        <f t="shared" si="66"/>
      </c>
      <c r="CG35" s="65">
        <f t="shared" si="67"/>
      </c>
      <c r="CH35" s="65">
        <f t="shared" si="68"/>
      </c>
      <c r="CI35" s="65">
        <f t="shared" si="69"/>
      </c>
      <c r="CJ35" s="65">
        <f t="shared" si="70"/>
      </c>
      <c r="CL35" s="61"/>
      <c r="CM35" s="99"/>
      <c r="CN35" s="55"/>
      <c r="CO35" s="55"/>
      <c r="CP35" s="55"/>
    </row>
    <row r="36" spans="1:94" s="1" customFormat="1" ht="12" customHeight="1">
      <c r="A36" s="35">
        <v>29</v>
      </c>
      <c r="B36" s="50"/>
      <c r="C36" s="42"/>
      <c r="D36" s="104"/>
      <c r="E36" s="105"/>
      <c r="F36" s="104"/>
      <c r="G36" s="104"/>
      <c r="H36" s="104"/>
      <c r="I36" s="106"/>
      <c r="M36" s="85">
        <f t="shared" si="0"/>
        <v>0</v>
      </c>
      <c r="N36" s="87">
        <f t="shared" si="1"/>
        <v>0</v>
      </c>
      <c r="O36" s="45">
        <f t="shared" si="71"/>
      </c>
      <c r="P36" s="46">
        <f t="shared" si="55"/>
        <v>0</v>
      </c>
      <c r="Q36" s="46">
        <f t="shared" si="56"/>
      </c>
      <c r="R36" s="73" t="str">
        <f t="shared" si="38"/>
        <v>N.P.</v>
      </c>
      <c r="S36" s="74">
        <f t="shared" si="39"/>
        <v>100</v>
      </c>
      <c r="T36" s="75">
        <f t="shared" si="40"/>
      </c>
      <c r="U36" s="82">
        <f t="shared" si="57"/>
        <v>79</v>
      </c>
      <c r="V36" s="76">
        <f t="shared" si="41"/>
      </c>
      <c r="W36" s="73" t="str">
        <f t="shared" si="42"/>
        <v>N.P.</v>
      </c>
      <c r="X36" s="75">
        <f t="shared" si="58"/>
      </c>
      <c r="Y36" s="82">
        <f t="shared" si="59"/>
        <v>78</v>
      </c>
      <c r="Z36" s="76">
        <f t="shared" si="60"/>
      </c>
      <c r="AA36" s="73" t="str">
        <f t="shared" si="43"/>
        <v>N.P.</v>
      </c>
      <c r="AB36" s="75">
        <f t="shared" si="44"/>
      </c>
      <c r="AC36" s="82">
        <f t="shared" si="61"/>
        <v>80</v>
      </c>
      <c r="AD36" s="76">
        <f t="shared" si="45"/>
      </c>
      <c r="AE36" s="73" t="str">
        <f t="shared" si="46"/>
        <v>N.P.</v>
      </c>
      <c r="AF36" s="75">
        <f t="shared" si="47"/>
      </c>
      <c r="AG36" s="82">
        <f t="shared" si="62"/>
        <v>78</v>
      </c>
      <c r="AH36" s="76">
        <f t="shared" si="48"/>
      </c>
      <c r="AI36" s="73" t="str">
        <f t="shared" si="49"/>
        <v>N.P.</v>
      </c>
      <c r="AJ36" s="75">
        <f t="shared" si="50"/>
      </c>
      <c r="AK36" s="82">
        <f t="shared" si="63"/>
        <v>79</v>
      </c>
      <c r="AL36" s="76">
        <f t="shared" si="51"/>
      </c>
      <c r="AM36" s="73" t="str">
        <f t="shared" si="52"/>
        <v>N.P.</v>
      </c>
      <c r="AN36" s="75">
        <f t="shared" si="53"/>
      </c>
      <c r="AO36" s="82">
        <f t="shared" si="64"/>
        <v>79</v>
      </c>
      <c r="AP36" s="76">
        <f t="shared" si="54"/>
      </c>
      <c r="AU36" s="85">
        <v>0</v>
      </c>
      <c r="AV36" s="87">
        <v>0</v>
      </c>
      <c r="AW36" s="45" t="s">
        <v>28</v>
      </c>
      <c r="AX36" s="46">
        <v>0</v>
      </c>
      <c r="AY36" s="46" t="s">
        <v>28</v>
      </c>
      <c r="AZ36" s="73" t="s">
        <v>27</v>
      </c>
      <c r="BA36" s="74">
        <v>100</v>
      </c>
      <c r="BB36" s="75" t="s">
        <v>28</v>
      </c>
      <c r="BC36" s="82">
        <v>79</v>
      </c>
      <c r="BD36" s="76" t="s">
        <v>28</v>
      </c>
      <c r="BE36" s="73" t="s">
        <v>27</v>
      </c>
      <c r="BF36" s="75" t="s">
        <v>28</v>
      </c>
      <c r="BG36" s="82">
        <v>78</v>
      </c>
      <c r="BH36" s="76" t="s">
        <v>28</v>
      </c>
      <c r="BI36" s="73" t="s">
        <v>27</v>
      </c>
      <c r="BJ36" s="75" t="s">
        <v>28</v>
      </c>
      <c r="BK36" s="82">
        <v>80</v>
      </c>
      <c r="BL36" s="76" t="s">
        <v>28</v>
      </c>
      <c r="BM36" s="73" t="s">
        <v>27</v>
      </c>
      <c r="BN36" s="75" t="s">
        <v>28</v>
      </c>
      <c r="BO36" s="82">
        <v>78</v>
      </c>
      <c r="BP36" s="76" t="s">
        <v>28</v>
      </c>
      <c r="BQ36" s="73" t="s">
        <v>27</v>
      </c>
      <c r="BR36" s="75" t="s">
        <v>28</v>
      </c>
      <c r="BS36" s="82">
        <v>79</v>
      </c>
      <c r="BT36" s="76" t="s">
        <v>28</v>
      </c>
      <c r="BU36" s="73" t="s">
        <v>27</v>
      </c>
      <c r="BV36" s="75" t="s">
        <v>28</v>
      </c>
      <c r="BW36" s="82">
        <v>79</v>
      </c>
      <c r="BX36" s="76" t="s">
        <v>28</v>
      </c>
      <c r="CA36"/>
      <c r="CB36"/>
      <c r="CC36"/>
      <c r="CD36" s="63">
        <f t="shared" si="17"/>
        <v>0</v>
      </c>
      <c r="CE36" s="65">
        <f t="shared" si="65"/>
      </c>
      <c r="CF36" s="65">
        <f t="shared" si="66"/>
      </c>
      <c r="CG36" s="65">
        <f t="shared" si="67"/>
      </c>
      <c r="CH36" s="65">
        <f t="shared" si="68"/>
      </c>
      <c r="CI36" s="65">
        <f t="shared" si="69"/>
      </c>
      <c r="CJ36" s="65">
        <f t="shared" si="70"/>
      </c>
      <c r="CL36" s="61"/>
      <c r="CM36" s="99"/>
      <c r="CN36" s="55"/>
      <c r="CO36" s="55"/>
      <c r="CP36" s="55"/>
    </row>
    <row r="37" spans="1:94" s="1" customFormat="1" ht="12" customHeight="1">
      <c r="A37" s="35">
        <v>30</v>
      </c>
      <c r="B37" s="51"/>
      <c r="C37" s="49"/>
      <c r="D37" s="107"/>
      <c r="E37" s="108"/>
      <c r="F37" s="107"/>
      <c r="G37" s="107"/>
      <c r="H37" s="107"/>
      <c r="I37" s="109"/>
      <c r="M37" s="85">
        <f t="shared" si="0"/>
        <v>0</v>
      </c>
      <c r="N37" s="87">
        <f t="shared" si="1"/>
        <v>0</v>
      </c>
      <c r="O37" s="45">
        <f t="shared" si="71"/>
      </c>
      <c r="P37" s="46">
        <f t="shared" si="55"/>
        <v>0</v>
      </c>
      <c r="Q37" s="46">
        <f t="shared" si="56"/>
      </c>
      <c r="R37" s="73" t="str">
        <f t="shared" si="38"/>
        <v>N.P.</v>
      </c>
      <c r="S37" s="74">
        <f t="shared" si="39"/>
        <v>100</v>
      </c>
      <c r="T37" s="75">
        <f t="shared" si="40"/>
      </c>
      <c r="U37" s="82">
        <f t="shared" si="57"/>
        <v>79</v>
      </c>
      <c r="V37" s="76">
        <f t="shared" si="41"/>
      </c>
      <c r="W37" s="73" t="str">
        <f t="shared" si="42"/>
        <v>N.P.</v>
      </c>
      <c r="X37" s="75">
        <f t="shared" si="58"/>
      </c>
      <c r="Y37" s="82">
        <f t="shared" si="59"/>
        <v>78</v>
      </c>
      <c r="Z37" s="76">
        <f t="shared" si="60"/>
      </c>
      <c r="AA37" s="73" t="str">
        <f t="shared" si="43"/>
        <v>N.P.</v>
      </c>
      <c r="AB37" s="75">
        <f t="shared" si="44"/>
      </c>
      <c r="AC37" s="82">
        <f t="shared" si="61"/>
        <v>80</v>
      </c>
      <c r="AD37" s="76">
        <f t="shared" si="45"/>
      </c>
      <c r="AE37" s="73" t="str">
        <f t="shared" si="46"/>
        <v>N.P.</v>
      </c>
      <c r="AF37" s="75">
        <f t="shared" si="47"/>
      </c>
      <c r="AG37" s="82">
        <f t="shared" si="62"/>
        <v>78</v>
      </c>
      <c r="AH37" s="76">
        <f t="shared" si="48"/>
      </c>
      <c r="AI37" s="73" t="str">
        <f t="shared" si="49"/>
        <v>N.P.</v>
      </c>
      <c r="AJ37" s="75">
        <f t="shared" si="50"/>
      </c>
      <c r="AK37" s="82">
        <f t="shared" si="63"/>
        <v>79</v>
      </c>
      <c r="AL37" s="76">
        <f t="shared" si="51"/>
      </c>
      <c r="AM37" s="73" t="str">
        <f t="shared" si="52"/>
        <v>N.P.</v>
      </c>
      <c r="AN37" s="75">
        <f t="shared" si="53"/>
      </c>
      <c r="AO37" s="82">
        <f t="shared" si="64"/>
        <v>79</v>
      </c>
      <c r="AP37" s="76">
        <f t="shared" si="54"/>
      </c>
      <c r="AU37" s="85">
        <v>0</v>
      </c>
      <c r="AV37" s="87">
        <v>0</v>
      </c>
      <c r="AW37" s="45" t="s">
        <v>28</v>
      </c>
      <c r="AX37" s="46">
        <v>0</v>
      </c>
      <c r="AY37" s="46" t="s">
        <v>28</v>
      </c>
      <c r="AZ37" s="73" t="s">
        <v>27</v>
      </c>
      <c r="BA37" s="74">
        <v>100</v>
      </c>
      <c r="BB37" s="75" t="s">
        <v>28</v>
      </c>
      <c r="BC37" s="82">
        <v>79</v>
      </c>
      <c r="BD37" s="76" t="s">
        <v>28</v>
      </c>
      <c r="BE37" s="73" t="s">
        <v>27</v>
      </c>
      <c r="BF37" s="75" t="s">
        <v>28</v>
      </c>
      <c r="BG37" s="82">
        <v>78</v>
      </c>
      <c r="BH37" s="76" t="s">
        <v>28</v>
      </c>
      <c r="BI37" s="73" t="s">
        <v>27</v>
      </c>
      <c r="BJ37" s="75" t="s">
        <v>28</v>
      </c>
      <c r="BK37" s="82">
        <v>80</v>
      </c>
      <c r="BL37" s="76" t="s">
        <v>28</v>
      </c>
      <c r="BM37" s="73" t="s">
        <v>27</v>
      </c>
      <c r="BN37" s="75" t="s">
        <v>28</v>
      </c>
      <c r="BO37" s="82">
        <v>78</v>
      </c>
      <c r="BP37" s="76" t="s">
        <v>28</v>
      </c>
      <c r="BQ37" s="73" t="s">
        <v>27</v>
      </c>
      <c r="BR37" s="75" t="s">
        <v>28</v>
      </c>
      <c r="BS37" s="82">
        <v>79</v>
      </c>
      <c r="BT37" s="76" t="s">
        <v>28</v>
      </c>
      <c r="BU37" s="73" t="s">
        <v>27</v>
      </c>
      <c r="BV37" s="75" t="s">
        <v>28</v>
      </c>
      <c r="BW37" s="82">
        <v>79</v>
      </c>
      <c r="BX37" s="76" t="s">
        <v>28</v>
      </c>
      <c r="CA37"/>
      <c r="CB37"/>
      <c r="CC37"/>
      <c r="CD37" s="63">
        <f t="shared" si="17"/>
        <v>0</v>
      </c>
      <c r="CE37" s="65">
        <f t="shared" si="65"/>
      </c>
      <c r="CF37" s="65">
        <f t="shared" si="66"/>
      </c>
      <c r="CG37" s="65">
        <f t="shared" si="67"/>
      </c>
      <c r="CH37" s="65">
        <f t="shared" si="68"/>
      </c>
      <c r="CI37" s="65">
        <f t="shared" si="69"/>
      </c>
      <c r="CJ37" s="65">
        <f t="shared" si="70"/>
      </c>
      <c r="CL37" s="61"/>
      <c r="CM37" s="99"/>
      <c r="CN37" s="55"/>
      <c r="CO37" s="55"/>
      <c r="CP37" s="55"/>
    </row>
    <row r="38" spans="1:94" s="1" customFormat="1" ht="12" customHeight="1">
      <c r="A38" s="35">
        <v>31</v>
      </c>
      <c r="B38" s="50"/>
      <c r="C38" s="42"/>
      <c r="D38" s="104"/>
      <c r="E38" s="105"/>
      <c r="F38" s="104"/>
      <c r="G38" s="104"/>
      <c r="H38" s="104"/>
      <c r="I38" s="106"/>
      <c r="M38" s="85">
        <f t="shared" si="0"/>
        <v>0</v>
      </c>
      <c r="N38" s="87">
        <f t="shared" si="1"/>
        <v>0</v>
      </c>
      <c r="O38" s="45">
        <f t="shared" si="71"/>
      </c>
      <c r="P38" s="46">
        <f t="shared" si="55"/>
        <v>0</v>
      </c>
      <c r="Q38" s="46">
        <f t="shared" si="56"/>
      </c>
      <c r="R38" s="73" t="str">
        <f aca="true" t="shared" si="72" ref="R38:R53">IF(COUNTBLANK(D38)=0,D38,"N.P.")</f>
        <v>N.P.</v>
      </c>
      <c r="S38" s="74">
        <f aca="true" t="shared" si="73" ref="S38:S53">IF(D38&gt;5,D38,100-D38)</f>
        <v>100</v>
      </c>
      <c r="T38" s="75">
        <f aca="true" t="shared" si="74" ref="T38:T53">IF(COUNTBLANK(D38)=0,RANK(S38,Scorev,1),"")</f>
      </c>
      <c r="U38" s="82">
        <f t="shared" si="57"/>
        <v>79</v>
      </c>
      <c r="V38" s="76">
        <f aca="true" t="shared" si="75" ref="V38:V53">IF(COUNTBLANK(D38)=0,COUNT(VITESSE)-T38+1.5-(U38/2),"")</f>
      </c>
      <c r="W38" s="73" t="str">
        <f aca="true" t="shared" si="76" ref="W38:W53">IF(COUNTBLANK(E38)=0,E38,"N.P.")</f>
        <v>N.P.</v>
      </c>
      <c r="X38" s="75">
        <f t="shared" si="58"/>
      </c>
      <c r="Y38" s="82">
        <f t="shared" si="59"/>
        <v>78</v>
      </c>
      <c r="Z38" s="76">
        <f t="shared" si="60"/>
      </c>
      <c r="AA38" s="73" t="str">
        <f aca="true" t="shared" si="77" ref="AA38:AA53">IF(COUNTBLANK(F38)=0,F38,"N.P.")</f>
        <v>N.P.</v>
      </c>
      <c r="AB38" s="75">
        <f aca="true" t="shared" si="78" ref="AB38:AB53">IF(COUNTBLANK(F38)=0,RANK(AA38,Scorear,0),"")</f>
      </c>
      <c r="AC38" s="82">
        <f t="shared" si="61"/>
        <v>80</v>
      </c>
      <c r="AD38" s="76">
        <f aca="true" t="shared" si="79" ref="AD38:AD53">IF(COUNTBLANK(F38)=0,COUNT(AUSSIE_R.)-AB38+1.5-(AC38/2),"")</f>
      </c>
      <c r="AE38" s="73" t="str">
        <f aca="true" t="shared" si="80" ref="AE38:AE53">IF(COUNTBLANK(G38)=0,G38,"N.P.")</f>
        <v>N.P.</v>
      </c>
      <c r="AF38" s="75">
        <f aca="true" t="shared" si="81" ref="AF38:AF53">IF(COUNTBLANK(G38)=0,RANK(AE38,Scorem,0),"")</f>
      </c>
      <c r="AG38" s="82">
        <f t="shared" si="62"/>
        <v>78</v>
      </c>
      <c r="AH38" s="76">
        <f aca="true" t="shared" si="82" ref="AH38:AH53">IF(COUNTBLANK(G38)=0,COUNT(M.T.A.)-AF38+1.5-(AG38/2),"")</f>
      </c>
      <c r="AI38" s="73" t="str">
        <f aca="true" t="shared" si="83" ref="AI38:AI53">IF(COUNTBLANK(H38)=0,H38,"N.P.")</f>
        <v>N.P.</v>
      </c>
      <c r="AJ38" s="75">
        <f aca="true" t="shared" si="84" ref="AJ38:AJ53">IF(COUNTBLANK(H38)=0,RANK(AI38,Scorep,0),"")</f>
      </c>
      <c r="AK38" s="82">
        <f t="shared" si="63"/>
        <v>79</v>
      </c>
      <c r="AL38" s="76">
        <f aca="true" t="shared" si="85" ref="AL38:AL53">IF(COUNTBLANK(H38)=0,COUNT(PRECISION)-AJ38+1.5-(AK38/2),"")</f>
      </c>
      <c r="AM38" s="73" t="str">
        <f aca="true" t="shared" si="86" ref="AM38:AM53">IF(COUNTBLANK(I38)=0,I38,"N.P.")</f>
        <v>N.P.</v>
      </c>
      <c r="AN38" s="75">
        <f aca="true" t="shared" si="87" ref="AN38:AN53">IF(COUNTBLANK(I38)=0,RANK(AM38,Scoread,0),"")</f>
      </c>
      <c r="AO38" s="82">
        <f t="shared" si="64"/>
        <v>79</v>
      </c>
      <c r="AP38" s="76">
        <f aca="true" t="shared" si="88" ref="AP38:AP53">IF(COUNTBLANK(I38)=0,COUNT(ACRO_D.)-AN38+1.5-(AO38/2),"")</f>
      </c>
      <c r="AU38" s="85">
        <v>0</v>
      </c>
      <c r="AV38" s="87">
        <v>0</v>
      </c>
      <c r="AW38" s="45" t="s">
        <v>28</v>
      </c>
      <c r="AX38" s="46">
        <v>0</v>
      </c>
      <c r="AY38" s="46" t="s">
        <v>28</v>
      </c>
      <c r="AZ38" s="73" t="s">
        <v>27</v>
      </c>
      <c r="BA38" s="74">
        <v>100</v>
      </c>
      <c r="BB38" s="75" t="s">
        <v>28</v>
      </c>
      <c r="BC38" s="82">
        <v>79</v>
      </c>
      <c r="BD38" s="76" t="s">
        <v>28</v>
      </c>
      <c r="BE38" s="73" t="s">
        <v>27</v>
      </c>
      <c r="BF38" s="75" t="s">
        <v>28</v>
      </c>
      <c r="BG38" s="82">
        <v>78</v>
      </c>
      <c r="BH38" s="76" t="s">
        <v>28</v>
      </c>
      <c r="BI38" s="73" t="s">
        <v>27</v>
      </c>
      <c r="BJ38" s="75" t="s">
        <v>28</v>
      </c>
      <c r="BK38" s="82">
        <v>80</v>
      </c>
      <c r="BL38" s="76" t="s">
        <v>28</v>
      </c>
      <c r="BM38" s="73" t="s">
        <v>27</v>
      </c>
      <c r="BN38" s="75" t="s">
        <v>28</v>
      </c>
      <c r="BO38" s="82">
        <v>78</v>
      </c>
      <c r="BP38" s="76" t="s">
        <v>28</v>
      </c>
      <c r="BQ38" s="73" t="s">
        <v>27</v>
      </c>
      <c r="BR38" s="75" t="s">
        <v>28</v>
      </c>
      <c r="BS38" s="82">
        <v>79</v>
      </c>
      <c r="BT38" s="76" t="s">
        <v>28</v>
      </c>
      <c r="BU38" s="73" t="s">
        <v>27</v>
      </c>
      <c r="BV38" s="75" t="s">
        <v>28</v>
      </c>
      <c r="BW38" s="82">
        <v>79</v>
      </c>
      <c r="BX38" s="76" t="s">
        <v>28</v>
      </c>
      <c r="CA38"/>
      <c r="CB38"/>
      <c r="CC38"/>
      <c r="CD38" s="63">
        <f t="shared" si="17"/>
        <v>0</v>
      </c>
      <c r="CE38" s="65">
        <f t="shared" si="65"/>
      </c>
      <c r="CF38" s="65">
        <f t="shared" si="66"/>
      </c>
      <c r="CG38" s="65">
        <f t="shared" si="67"/>
      </c>
      <c r="CH38" s="65">
        <f t="shared" si="68"/>
      </c>
      <c r="CI38" s="65">
        <f t="shared" si="69"/>
      </c>
      <c r="CJ38" s="65">
        <f t="shared" si="70"/>
      </c>
      <c r="CL38" s="61"/>
      <c r="CM38" s="99"/>
      <c r="CN38" s="55"/>
      <c r="CO38" s="55"/>
      <c r="CP38" s="55"/>
    </row>
    <row r="39" spans="1:94" s="1" customFormat="1" ht="12" customHeight="1">
      <c r="A39" s="35">
        <v>32</v>
      </c>
      <c r="B39" s="51"/>
      <c r="C39" s="49"/>
      <c r="D39" s="107"/>
      <c r="E39" s="108"/>
      <c r="F39" s="107"/>
      <c r="G39" s="107"/>
      <c r="H39" s="107"/>
      <c r="I39" s="109"/>
      <c r="M39" s="85">
        <f aca="true" t="shared" si="89" ref="M39:M57">B39</f>
        <v>0</v>
      </c>
      <c r="N39" s="87">
        <f aca="true" t="shared" si="90" ref="N39:N57">C39</f>
        <v>0</v>
      </c>
      <c r="O39" s="45">
        <f t="shared" si="71"/>
      </c>
      <c r="P39" s="46">
        <f aca="true" t="shared" si="91" ref="P39:P54">SUM(V39,Z39,AD39,AH39,AL39,AP39)</f>
        <v>0</v>
      </c>
      <c r="Q39" s="46">
        <f t="shared" si="56"/>
      </c>
      <c r="R39" s="73" t="str">
        <f t="shared" si="72"/>
        <v>N.P.</v>
      </c>
      <c r="S39" s="74">
        <f t="shared" si="73"/>
        <v>100</v>
      </c>
      <c r="T39" s="75">
        <f t="shared" si="74"/>
      </c>
      <c r="U39" s="82">
        <f t="shared" si="57"/>
        <v>79</v>
      </c>
      <c r="V39" s="76">
        <f t="shared" si="75"/>
      </c>
      <c r="W39" s="73" t="str">
        <f t="shared" si="76"/>
        <v>N.P.</v>
      </c>
      <c r="X39" s="75">
        <f t="shared" si="58"/>
      </c>
      <c r="Y39" s="82">
        <f t="shared" si="59"/>
        <v>78</v>
      </c>
      <c r="Z39" s="76">
        <f t="shared" si="60"/>
      </c>
      <c r="AA39" s="73" t="str">
        <f t="shared" si="77"/>
        <v>N.P.</v>
      </c>
      <c r="AB39" s="75">
        <f t="shared" si="78"/>
      </c>
      <c r="AC39" s="82">
        <f t="shared" si="61"/>
        <v>80</v>
      </c>
      <c r="AD39" s="76">
        <f t="shared" si="79"/>
      </c>
      <c r="AE39" s="73" t="str">
        <f t="shared" si="80"/>
        <v>N.P.</v>
      </c>
      <c r="AF39" s="75">
        <f t="shared" si="81"/>
      </c>
      <c r="AG39" s="82">
        <f t="shared" si="62"/>
        <v>78</v>
      </c>
      <c r="AH39" s="76">
        <f t="shared" si="82"/>
      </c>
      <c r="AI39" s="73" t="str">
        <f t="shared" si="83"/>
        <v>N.P.</v>
      </c>
      <c r="AJ39" s="75">
        <f t="shared" si="84"/>
      </c>
      <c r="AK39" s="82">
        <f t="shared" si="63"/>
        <v>79</v>
      </c>
      <c r="AL39" s="76">
        <f t="shared" si="85"/>
      </c>
      <c r="AM39" s="73" t="str">
        <f t="shared" si="86"/>
        <v>N.P.</v>
      </c>
      <c r="AN39" s="75">
        <f t="shared" si="87"/>
      </c>
      <c r="AO39" s="82">
        <f t="shared" si="64"/>
        <v>79</v>
      </c>
      <c r="AP39" s="76">
        <f t="shared" si="88"/>
      </c>
      <c r="AU39" s="85">
        <v>0</v>
      </c>
      <c r="AV39" s="87">
        <v>0</v>
      </c>
      <c r="AW39" s="45" t="s">
        <v>28</v>
      </c>
      <c r="AX39" s="46">
        <v>0</v>
      </c>
      <c r="AY39" s="46" t="s">
        <v>28</v>
      </c>
      <c r="AZ39" s="73" t="s">
        <v>27</v>
      </c>
      <c r="BA39" s="74">
        <v>100</v>
      </c>
      <c r="BB39" s="75" t="s">
        <v>28</v>
      </c>
      <c r="BC39" s="82">
        <v>79</v>
      </c>
      <c r="BD39" s="76" t="s">
        <v>28</v>
      </c>
      <c r="BE39" s="73" t="s">
        <v>27</v>
      </c>
      <c r="BF39" s="75" t="s">
        <v>28</v>
      </c>
      <c r="BG39" s="82">
        <v>78</v>
      </c>
      <c r="BH39" s="76" t="s">
        <v>28</v>
      </c>
      <c r="BI39" s="73" t="s">
        <v>27</v>
      </c>
      <c r="BJ39" s="75" t="s">
        <v>28</v>
      </c>
      <c r="BK39" s="82">
        <v>80</v>
      </c>
      <c r="BL39" s="76" t="s">
        <v>28</v>
      </c>
      <c r="BM39" s="73" t="s">
        <v>27</v>
      </c>
      <c r="BN39" s="75" t="s">
        <v>28</v>
      </c>
      <c r="BO39" s="82">
        <v>78</v>
      </c>
      <c r="BP39" s="76" t="s">
        <v>28</v>
      </c>
      <c r="BQ39" s="73" t="s">
        <v>27</v>
      </c>
      <c r="BR39" s="75" t="s">
        <v>28</v>
      </c>
      <c r="BS39" s="82">
        <v>79</v>
      </c>
      <c r="BT39" s="76" t="s">
        <v>28</v>
      </c>
      <c r="BU39" s="73" t="s">
        <v>27</v>
      </c>
      <c r="BV39" s="75" t="s">
        <v>28</v>
      </c>
      <c r="BW39" s="82">
        <v>79</v>
      </c>
      <c r="BX39" s="76" t="s">
        <v>28</v>
      </c>
      <c r="CA39"/>
      <c r="CB39"/>
      <c r="CC39"/>
      <c r="CD39" s="63">
        <f t="shared" si="17"/>
        <v>0</v>
      </c>
      <c r="CE39" s="65">
        <f t="shared" si="65"/>
      </c>
      <c r="CF39" s="65">
        <f t="shared" si="66"/>
      </c>
      <c r="CG39" s="65">
        <f t="shared" si="67"/>
      </c>
      <c r="CH39" s="65">
        <f t="shared" si="68"/>
      </c>
      <c r="CI39" s="65">
        <f t="shared" si="69"/>
      </c>
      <c r="CJ39" s="65">
        <f t="shared" si="70"/>
      </c>
      <c r="CL39" s="61"/>
      <c r="CM39" s="99"/>
      <c r="CN39" s="55"/>
      <c r="CO39" s="55"/>
      <c r="CP39" s="55"/>
    </row>
    <row r="40" spans="1:94" s="1" customFormat="1" ht="12.75">
      <c r="A40" s="35">
        <v>33</v>
      </c>
      <c r="B40" s="50"/>
      <c r="C40" s="42"/>
      <c r="D40" s="104"/>
      <c r="E40" s="105"/>
      <c r="F40" s="104"/>
      <c r="G40" s="104"/>
      <c r="H40" s="104"/>
      <c r="I40" s="106"/>
      <c r="M40" s="85">
        <f t="shared" si="89"/>
        <v>0</v>
      </c>
      <c r="N40" s="87">
        <f t="shared" si="90"/>
        <v>0</v>
      </c>
      <c r="O40" s="45">
        <f t="shared" si="71"/>
      </c>
      <c r="P40" s="46">
        <f t="shared" si="91"/>
        <v>0</v>
      </c>
      <c r="Q40" s="46">
        <f aca="true" t="shared" si="92" ref="Q40:Q55">IF(P40=0,"",P40)</f>
      </c>
      <c r="R40" s="73" t="str">
        <f t="shared" si="72"/>
        <v>N.P.</v>
      </c>
      <c r="S40" s="74">
        <f t="shared" si="73"/>
        <v>100</v>
      </c>
      <c r="T40" s="75">
        <f t="shared" si="74"/>
      </c>
      <c r="U40" s="82">
        <f aca="true" t="shared" si="93" ref="U40:U55">COUNTIF(Placev,T40)</f>
        <v>79</v>
      </c>
      <c r="V40" s="76">
        <f t="shared" si="75"/>
      </c>
      <c r="W40" s="73" t="str">
        <f t="shared" si="76"/>
        <v>N.P.</v>
      </c>
      <c r="X40" s="75">
        <f aca="true" t="shared" si="94" ref="X40:X55">IF(COUNTBLANK(E40)=0,RANK(W40,Scoree,0),"")</f>
      </c>
      <c r="Y40" s="82">
        <f aca="true" t="shared" si="95" ref="Y40:Y55">COUNTIF(Placee,X40)</f>
        <v>78</v>
      </c>
      <c r="Z40" s="76">
        <f aca="true" t="shared" si="96" ref="Z40:Z55">IF(COUNTBLANK(E40)=0,COUNT(ENDURANCE)-X40+1.5-(Y40/2),"")</f>
      </c>
      <c r="AA40" s="73" t="str">
        <f t="shared" si="77"/>
        <v>N.P.</v>
      </c>
      <c r="AB40" s="75">
        <f t="shared" si="78"/>
      </c>
      <c r="AC40" s="82">
        <f aca="true" t="shared" si="97" ref="AC40:AC55">COUNTIF(Placear,AB40)</f>
        <v>80</v>
      </c>
      <c r="AD40" s="76">
        <f t="shared" si="79"/>
      </c>
      <c r="AE40" s="73" t="str">
        <f t="shared" si="80"/>
        <v>N.P.</v>
      </c>
      <c r="AF40" s="75">
        <f t="shared" si="81"/>
      </c>
      <c r="AG40" s="82">
        <f aca="true" t="shared" si="98" ref="AG40:AG55">COUNTIF(Placem,AF40)</f>
        <v>78</v>
      </c>
      <c r="AH40" s="76">
        <f t="shared" si="82"/>
      </c>
      <c r="AI40" s="73" t="str">
        <f t="shared" si="83"/>
        <v>N.P.</v>
      </c>
      <c r="AJ40" s="75">
        <f t="shared" si="84"/>
      </c>
      <c r="AK40" s="82">
        <f aca="true" t="shared" si="99" ref="AK40:AK55">COUNTIF(Placep,AJ40)</f>
        <v>79</v>
      </c>
      <c r="AL40" s="76">
        <f t="shared" si="85"/>
      </c>
      <c r="AM40" s="73" t="str">
        <f t="shared" si="86"/>
        <v>N.P.</v>
      </c>
      <c r="AN40" s="75">
        <f t="shared" si="87"/>
      </c>
      <c r="AO40" s="82">
        <f aca="true" t="shared" si="100" ref="AO40:AO55">COUNTIF(Placead,AN40)</f>
        <v>79</v>
      </c>
      <c r="AP40" s="76">
        <f t="shared" si="88"/>
      </c>
      <c r="AQ40"/>
      <c r="AR40"/>
      <c r="AU40" s="85">
        <v>0</v>
      </c>
      <c r="AV40" s="87">
        <v>0</v>
      </c>
      <c r="AW40" s="45" t="s">
        <v>28</v>
      </c>
      <c r="AX40" s="46">
        <v>0</v>
      </c>
      <c r="AY40" s="46" t="s">
        <v>28</v>
      </c>
      <c r="AZ40" s="73" t="s">
        <v>27</v>
      </c>
      <c r="BA40" s="74">
        <v>100</v>
      </c>
      <c r="BB40" s="75" t="s">
        <v>28</v>
      </c>
      <c r="BC40" s="82">
        <v>79</v>
      </c>
      <c r="BD40" s="76" t="s">
        <v>28</v>
      </c>
      <c r="BE40" s="73" t="s">
        <v>27</v>
      </c>
      <c r="BF40" s="75" t="s">
        <v>28</v>
      </c>
      <c r="BG40" s="82">
        <v>78</v>
      </c>
      <c r="BH40" s="76" t="s">
        <v>28</v>
      </c>
      <c r="BI40" s="73" t="s">
        <v>27</v>
      </c>
      <c r="BJ40" s="75" t="s">
        <v>28</v>
      </c>
      <c r="BK40" s="82">
        <v>80</v>
      </c>
      <c r="BL40" s="76" t="s">
        <v>28</v>
      </c>
      <c r="BM40" s="73" t="s">
        <v>27</v>
      </c>
      <c r="BN40" s="75" t="s">
        <v>28</v>
      </c>
      <c r="BO40" s="82">
        <v>78</v>
      </c>
      <c r="BP40" s="76" t="s">
        <v>28</v>
      </c>
      <c r="BQ40" s="73" t="s">
        <v>27</v>
      </c>
      <c r="BR40" s="75" t="s">
        <v>28</v>
      </c>
      <c r="BS40" s="82">
        <v>79</v>
      </c>
      <c r="BT40" s="76" t="s">
        <v>28</v>
      </c>
      <c r="BU40" s="73" t="s">
        <v>27</v>
      </c>
      <c r="BV40" s="75" t="s">
        <v>28</v>
      </c>
      <c r="BW40" s="82">
        <v>79</v>
      </c>
      <c r="BX40" s="76" t="s">
        <v>28</v>
      </c>
      <c r="CA40"/>
      <c r="CB40"/>
      <c r="CC40"/>
      <c r="CD40" s="63">
        <f aca="true" t="shared" si="101" ref="CD40:CD57">AU40</f>
        <v>0</v>
      </c>
      <c r="CE40" s="65">
        <f t="shared" si="65"/>
      </c>
      <c r="CF40" s="65">
        <f t="shared" si="66"/>
      </c>
      <c r="CG40" s="65">
        <f t="shared" si="67"/>
      </c>
      <c r="CH40" s="65">
        <f t="shared" si="68"/>
      </c>
      <c r="CI40" s="65">
        <f t="shared" si="69"/>
      </c>
      <c r="CJ40" s="65">
        <f t="shared" si="70"/>
      </c>
      <c r="CL40" s="61"/>
      <c r="CM40" s="99"/>
      <c r="CN40" s="55"/>
      <c r="CO40" s="55"/>
      <c r="CP40" s="55"/>
    </row>
    <row r="41" spans="1:94" s="1" customFormat="1" ht="12" customHeight="1">
      <c r="A41" s="35">
        <v>34</v>
      </c>
      <c r="B41" s="51"/>
      <c r="C41" s="49"/>
      <c r="D41" s="107"/>
      <c r="E41" s="108"/>
      <c r="F41" s="107"/>
      <c r="G41" s="107"/>
      <c r="H41" s="107"/>
      <c r="I41" s="109"/>
      <c r="M41" s="85">
        <f t="shared" si="89"/>
        <v>0</v>
      </c>
      <c r="N41" s="87">
        <f t="shared" si="90"/>
        <v>0</v>
      </c>
      <c r="O41" s="45">
        <f t="shared" si="71"/>
      </c>
      <c r="P41" s="46">
        <f t="shared" si="91"/>
        <v>0</v>
      </c>
      <c r="Q41" s="46">
        <f t="shared" si="92"/>
      </c>
      <c r="R41" s="73" t="str">
        <f>IF(COUNTBLANK(D41)=0,D41,"N.P.")</f>
        <v>N.P.</v>
      </c>
      <c r="S41" s="74">
        <f t="shared" si="73"/>
        <v>100</v>
      </c>
      <c r="T41" s="75">
        <f t="shared" si="74"/>
      </c>
      <c r="U41" s="82">
        <f t="shared" si="93"/>
        <v>79</v>
      </c>
      <c r="V41" s="76">
        <f t="shared" si="75"/>
      </c>
      <c r="W41" s="73" t="str">
        <f t="shared" si="76"/>
        <v>N.P.</v>
      </c>
      <c r="X41" s="75">
        <f t="shared" si="94"/>
      </c>
      <c r="Y41" s="82">
        <f t="shared" si="95"/>
        <v>78</v>
      </c>
      <c r="Z41" s="76">
        <f t="shared" si="96"/>
      </c>
      <c r="AA41" s="73" t="str">
        <f t="shared" si="77"/>
        <v>N.P.</v>
      </c>
      <c r="AB41" s="75">
        <f t="shared" si="78"/>
      </c>
      <c r="AC41" s="82">
        <f t="shared" si="97"/>
        <v>80</v>
      </c>
      <c r="AD41" s="76">
        <f t="shared" si="79"/>
      </c>
      <c r="AE41" s="73" t="str">
        <f t="shared" si="80"/>
        <v>N.P.</v>
      </c>
      <c r="AF41" s="75">
        <f t="shared" si="81"/>
      </c>
      <c r="AG41" s="82">
        <f t="shared" si="98"/>
        <v>78</v>
      </c>
      <c r="AH41" s="76">
        <f t="shared" si="82"/>
      </c>
      <c r="AI41" s="73" t="str">
        <f t="shared" si="83"/>
        <v>N.P.</v>
      </c>
      <c r="AJ41" s="75">
        <f t="shared" si="84"/>
      </c>
      <c r="AK41" s="82">
        <f t="shared" si="99"/>
        <v>79</v>
      </c>
      <c r="AL41" s="76">
        <f t="shared" si="85"/>
      </c>
      <c r="AM41" s="73" t="str">
        <f t="shared" si="86"/>
        <v>N.P.</v>
      </c>
      <c r="AN41" s="75">
        <f t="shared" si="87"/>
      </c>
      <c r="AO41" s="82">
        <f t="shared" si="100"/>
        <v>79</v>
      </c>
      <c r="AP41" s="76">
        <f t="shared" si="88"/>
      </c>
      <c r="AQ41"/>
      <c r="AR41"/>
      <c r="AU41" s="85">
        <v>0</v>
      </c>
      <c r="AV41" s="87">
        <v>0</v>
      </c>
      <c r="AW41" s="45" t="s">
        <v>28</v>
      </c>
      <c r="AX41" s="46">
        <v>0</v>
      </c>
      <c r="AY41" s="46" t="s">
        <v>28</v>
      </c>
      <c r="AZ41" s="73" t="s">
        <v>27</v>
      </c>
      <c r="BA41" s="74">
        <v>100</v>
      </c>
      <c r="BB41" s="75" t="s">
        <v>28</v>
      </c>
      <c r="BC41" s="82">
        <v>79</v>
      </c>
      <c r="BD41" s="76" t="s">
        <v>28</v>
      </c>
      <c r="BE41" s="73" t="s">
        <v>27</v>
      </c>
      <c r="BF41" s="75" t="s">
        <v>28</v>
      </c>
      <c r="BG41" s="82">
        <v>78</v>
      </c>
      <c r="BH41" s="76" t="s">
        <v>28</v>
      </c>
      <c r="BI41" s="73" t="s">
        <v>27</v>
      </c>
      <c r="BJ41" s="75" t="s">
        <v>28</v>
      </c>
      <c r="BK41" s="82">
        <v>80</v>
      </c>
      <c r="BL41" s="76" t="s">
        <v>28</v>
      </c>
      <c r="BM41" s="73" t="s">
        <v>27</v>
      </c>
      <c r="BN41" s="75" t="s">
        <v>28</v>
      </c>
      <c r="BO41" s="82">
        <v>78</v>
      </c>
      <c r="BP41" s="76" t="s">
        <v>28</v>
      </c>
      <c r="BQ41" s="73" t="s">
        <v>27</v>
      </c>
      <c r="BR41" s="75" t="s">
        <v>28</v>
      </c>
      <c r="BS41" s="82">
        <v>79</v>
      </c>
      <c r="BT41" s="76" t="s">
        <v>28</v>
      </c>
      <c r="BU41" s="73" t="s">
        <v>27</v>
      </c>
      <c r="BV41" s="75" t="s">
        <v>28</v>
      </c>
      <c r="BW41" s="82">
        <v>79</v>
      </c>
      <c r="BX41" s="76" t="s">
        <v>28</v>
      </c>
      <c r="CA41"/>
      <c r="CB41"/>
      <c r="CC41"/>
      <c r="CD41" s="63">
        <f t="shared" si="101"/>
        <v>0</v>
      </c>
      <c r="CE41" s="65">
        <f aca="true" t="shared" si="102" ref="CE41:CE56">IF(pvit="","",100*(1-(pvit/COUNT(pvit))))</f>
      </c>
      <c r="CF41" s="65">
        <f aca="true" t="shared" si="103" ref="CF41:CF56">IF(pend="","",100*(1-(pend/COUNT(pend))))</f>
      </c>
      <c r="CG41" s="65">
        <f aca="true" t="shared" si="104" ref="CG41:CG56">IF(pA_R="","",100*(1-(pA_R/COUNT(pA_R))))</f>
      </c>
      <c r="CH41" s="65">
        <f aca="true" t="shared" si="105" ref="CH41:CH56">IF(pmta="","",100*(1-(pmta/COUNT(pmta))))</f>
      </c>
      <c r="CI41" s="65">
        <f aca="true" t="shared" si="106" ref="CI41:CI56">IF(ppre="","",100*(1-(ppre/COUNT(ppre))))</f>
      </c>
      <c r="CJ41" s="65">
        <f aca="true" t="shared" si="107" ref="CJ41:CJ56">IF(pacr="","",100*(1-(pacr/COUNT(pacr))))</f>
      </c>
      <c r="CL41" s="61"/>
      <c r="CM41" s="99"/>
      <c r="CN41" s="55"/>
      <c r="CO41" s="55"/>
      <c r="CP41" s="55"/>
    </row>
    <row r="42" spans="1:94" s="1" customFormat="1" ht="12" customHeight="1">
      <c r="A42" s="35">
        <v>35</v>
      </c>
      <c r="B42" s="50"/>
      <c r="C42" s="42"/>
      <c r="D42" s="104"/>
      <c r="E42" s="105"/>
      <c r="F42" s="104"/>
      <c r="G42" s="104"/>
      <c r="H42" s="104"/>
      <c r="I42" s="106"/>
      <c r="M42" s="85">
        <f t="shared" si="89"/>
        <v>0</v>
      </c>
      <c r="N42" s="87">
        <f t="shared" si="90"/>
        <v>0</v>
      </c>
      <c r="O42" s="45">
        <f t="shared" si="71"/>
      </c>
      <c r="P42" s="46">
        <f t="shared" si="91"/>
        <v>0</v>
      </c>
      <c r="Q42" s="46">
        <f t="shared" si="92"/>
      </c>
      <c r="R42" s="73" t="str">
        <f t="shared" si="72"/>
        <v>N.P.</v>
      </c>
      <c r="S42" s="74">
        <f t="shared" si="73"/>
        <v>100</v>
      </c>
      <c r="T42" s="75">
        <f t="shared" si="74"/>
      </c>
      <c r="U42" s="82">
        <f t="shared" si="93"/>
        <v>79</v>
      </c>
      <c r="V42" s="76">
        <f t="shared" si="75"/>
      </c>
      <c r="W42" s="73" t="str">
        <f t="shared" si="76"/>
        <v>N.P.</v>
      </c>
      <c r="X42" s="75">
        <f t="shared" si="94"/>
      </c>
      <c r="Y42" s="82">
        <f t="shared" si="95"/>
        <v>78</v>
      </c>
      <c r="Z42" s="76">
        <f t="shared" si="96"/>
      </c>
      <c r="AA42" s="73" t="str">
        <f t="shared" si="77"/>
        <v>N.P.</v>
      </c>
      <c r="AB42" s="75">
        <f t="shared" si="78"/>
      </c>
      <c r="AC42" s="82">
        <f t="shared" si="97"/>
        <v>80</v>
      </c>
      <c r="AD42" s="76">
        <f t="shared" si="79"/>
      </c>
      <c r="AE42" s="73" t="str">
        <f t="shared" si="80"/>
        <v>N.P.</v>
      </c>
      <c r="AF42" s="75">
        <f t="shared" si="81"/>
      </c>
      <c r="AG42" s="82">
        <f t="shared" si="98"/>
        <v>78</v>
      </c>
      <c r="AH42" s="76">
        <f t="shared" si="82"/>
      </c>
      <c r="AI42" s="73" t="str">
        <f t="shared" si="83"/>
        <v>N.P.</v>
      </c>
      <c r="AJ42" s="75">
        <f t="shared" si="84"/>
      </c>
      <c r="AK42" s="82">
        <f t="shared" si="99"/>
        <v>79</v>
      </c>
      <c r="AL42" s="76">
        <f t="shared" si="85"/>
      </c>
      <c r="AM42" s="73" t="str">
        <f t="shared" si="86"/>
        <v>N.P.</v>
      </c>
      <c r="AN42" s="75">
        <f t="shared" si="87"/>
      </c>
      <c r="AO42" s="82">
        <f t="shared" si="100"/>
        <v>79</v>
      </c>
      <c r="AP42" s="76">
        <f t="shared" si="88"/>
      </c>
      <c r="AU42" s="85">
        <v>0</v>
      </c>
      <c r="AV42" s="87">
        <v>0</v>
      </c>
      <c r="AW42" s="45" t="s">
        <v>28</v>
      </c>
      <c r="AX42" s="46">
        <v>0</v>
      </c>
      <c r="AY42" s="46" t="s">
        <v>28</v>
      </c>
      <c r="AZ42" s="73" t="s">
        <v>27</v>
      </c>
      <c r="BA42" s="74">
        <v>100</v>
      </c>
      <c r="BB42" s="75" t="s">
        <v>28</v>
      </c>
      <c r="BC42" s="82">
        <v>79</v>
      </c>
      <c r="BD42" s="76" t="s">
        <v>28</v>
      </c>
      <c r="BE42" s="73" t="s">
        <v>27</v>
      </c>
      <c r="BF42" s="75" t="s">
        <v>28</v>
      </c>
      <c r="BG42" s="82">
        <v>78</v>
      </c>
      <c r="BH42" s="76" t="s">
        <v>28</v>
      </c>
      <c r="BI42" s="73" t="s">
        <v>27</v>
      </c>
      <c r="BJ42" s="75" t="s">
        <v>28</v>
      </c>
      <c r="BK42" s="82">
        <v>80</v>
      </c>
      <c r="BL42" s="76" t="s">
        <v>28</v>
      </c>
      <c r="BM42" s="73" t="s">
        <v>27</v>
      </c>
      <c r="BN42" s="75" t="s">
        <v>28</v>
      </c>
      <c r="BO42" s="82">
        <v>78</v>
      </c>
      <c r="BP42" s="76" t="s">
        <v>28</v>
      </c>
      <c r="BQ42" s="73" t="s">
        <v>27</v>
      </c>
      <c r="BR42" s="75" t="s">
        <v>28</v>
      </c>
      <c r="BS42" s="82">
        <v>79</v>
      </c>
      <c r="BT42" s="76" t="s">
        <v>28</v>
      </c>
      <c r="BU42" s="73" t="s">
        <v>27</v>
      </c>
      <c r="BV42" s="75" t="s">
        <v>28</v>
      </c>
      <c r="BW42" s="82">
        <v>79</v>
      </c>
      <c r="BX42" s="76" t="s">
        <v>28</v>
      </c>
      <c r="CA42"/>
      <c r="CB42"/>
      <c r="CC42"/>
      <c r="CD42" s="63">
        <f t="shared" si="101"/>
        <v>0</v>
      </c>
      <c r="CE42" s="65">
        <f t="shared" si="102"/>
      </c>
      <c r="CF42" s="65">
        <f t="shared" si="103"/>
      </c>
      <c r="CG42" s="65">
        <f t="shared" si="104"/>
      </c>
      <c r="CH42" s="65">
        <f t="shared" si="105"/>
      </c>
      <c r="CI42" s="65">
        <f t="shared" si="106"/>
      </c>
      <c r="CJ42" s="65">
        <f t="shared" si="107"/>
      </c>
      <c r="CL42" s="61"/>
      <c r="CM42" s="99"/>
      <c r="CN42" s="55"/>
      <c r="CO42" s="55"/>
      <c r="CP42" s="55"/>
    </row>
    <row r="43" spans="1:94" s="1" customFormat="1" ht="12" customHeight="1">
      <c r="A43" s="35">
        <v>36</v>
      </c>
      <c r="B43" s="51"/>
      <c r="C43" s="49"/>
      <c r="D43" s="107"/>
      <c r="E43" s="108"/>
      <c r="F43" s="107"/>
      <c r="G43" s="107"/>
      <c r="H43" s="107"/>
      <c r="I43" s="109"/>
      <c r="M43" s="85">
        <f t="shared" si="89"/>
        <v>0</v>
      </c>
      <c r="N43" s="87">
        <f t="shared" si="90"/>
        <v>0</v>
      </c>
      <c r="O43" s="45">
        <f aca="true" t="shared" si="108" ref="O43:O57">IF(P43=0,"",RANK(P43,scoregénéral,0))</f>
      </c>
      <c r="P43" s="46">
        <f t="shared" si="91"/>
        <v>0</v>
      </c>
      <c r="Q43" s="46">
        <f t="shared" si="92"/>
      </c>
      <c r="R43" s="73" t="str">
        <f t="shared" si="72"/>
        <v>N.P.</v>
      </c>
      <c r="S43" s="74">
        <f t="shared" si="73"/>
        <v>100</v>
      </c>
      <c r="T43" s="75">
        <f t="shared" si="74"/>
      </c>
      <c r="U43" s="82">
        <f t="shared" si="93"/>
        <v>79</v>
      </c>
      <c r="V43" s="76">
        <f t="shared" si="75"/>
      </c>
      <c r="W43" s="73" t="str">
        <f t="shared" si="76"/>
        <v>N.P.</v>
      </c>
      <c r="X43" s="75">
        <f t="shared" si="94"/>
      </c>
      <c r="Y43" s="82">
        <f t="shared" si="95"/>
        <v>78</v>
      </c>
      <c r="Z43" s="76">
        <f t="shared" si="96"/>
      </c>
      <c r="AA43" s="73" t="str">
        <f t="shared" si="77"/>
        <v>N.P.</v>
      </c>
      <c r="AB43" s="75">
        <f t="shared" si="78"/>
      </c>
      <c r="AC43" s="82">
        <f t="shared" si="97"/>
        <v>80</v>
      </c>
      <c r="AD43" s="76">
        <f t="shared" si="79"/>
      </c>
      <c r="AE43" s="73" t="str">
        <f t="shared" si="80"/>
        <v>N.P.</v>
      </c>
      <c r="AF43" s="75">
        <f t="shared" si="81"/>
      </c>
      <c r="AG43" s="82">
        <f t="shared" si="98"/>
        <v>78</v>
      </c>
      <c r="AH43" s="76">
        <f t="shared" si="82"/>
      </c>
      <c r="AI43" s="73" t="str">
        <f t="shared" si="83"/>
        <v>N.P.</v>
      </c>
      <c r="AJ43" s="75">
        <f t="shared" si="84"/>
      </c>
      <c r="AK43" s="82">
        <f t="shared" si="99"/>
        <v>79</v>
      </c>
      <c r="AL43" s="76">
        <f t="shared" si="85"/>
      </c>
      <c r="AM43" s="73" t="str">
        <f t="shared" si="86"/>
        <v>N.P.</v>
      </c>
      <c r="AN43" s="75">
        <f t="shared" si="87"/>
      </c>
      <c r="AO43" s="82">
        <f t="shared" si="100"/>
        <v>79</v>
      </c>
      <c r="AP43" s="76">
        <f t="shared" si="88"/>
      </c>
      <c r="AU43" s="85">
        <v>0</v>
      </c>
      <c r="AV43" s="87">
        <v>0</v>
      </c>
      <c r="AW43" s="45" t="s">
        <v>28</v>
      </c>
      <c r="AX43" s="46">
        <v>0</v>
      </c>
      <c r="AY43" s="46" t="s">
        <v>28</v>
      </c>
      <c r="AZ43" s="73" t="s">
        <v>27</v>
      </c>
      <c r="BA43" s="74">
        <v>100</v>
      </c>
      <c r="BB43" s="75" t="s">
        <v>28</v>
      </c>
      <c r="BC43" s="82">
        <v>79</v>
      </c>
      <c r="BD43" s="76" t="s">
        <v>28</v>
      </c>
      <c r="BE43" s="73" t="s">
        <v>27</v>
      </c>
      <c r="BF43" s="75" t="s">
        <v>28</v>
      </c>
      <c r="BG43" s="82">
        <v>78</v>
      </c>
      <c r="BH43" s="76" t="s">
        <v>28</v>
      </c>
      <c r="BI43" s="73" t="s">
        <v>27</v>
      </c>
      <c r="BJ43" s="75" t="s">
        <v>28</v>
      </c>
      <c r="BK43" s="82">
        <v>80</v>
      </c>
      <c r="BL43" s="76" t="s">
        <v>28</v>
      </c>
      <c r="BM43" s="73" t="s">
        <v>27</v>
      </c>
      <c r="BN43" s="75" t="s">
        <v>28</v>
      </c>
      <c r="BO43" s="82">
        <v>78</v>
      </c>
      <c r="BP43" s="76" t="s">
        <v>28</v>
      </c>
      <c r="BQ43" s="73" t="s">
        <v>27</v>
      </c>
      <c r="BR43" s="75" t="s">
        <v>28</v>
      </c>
      <c r="BS43" s="82">
        <v>79</v>
      </c>
      <c r="BT43" s="76" t="s">
        <v>28</v>
      </c>
      <c r="BU43" s="73" t="s">
        <v>27</v>
      </c>
      <c r="BV43" s="75" t="s">
        <v>28</v>
      </c>
      <c r="BW43" s="82">
        <v>79</v>
      </c>
      <c r="BX43" s="76" t="s">
        <v>28</v>
      </c>
      <c r="CA43"/>
      <c r="CB43"/>
      <c r="CC43"/>
      <c r="CD43" s="63">
        <f t="shared" si="101"/>
        <v>0</v>
      </c>
      <c r="CE43" s="65">
        <f t="shared" si="102"/>
      </c>
      <c r="CF43" s="65">
        <f t="shared" si="103"/>
      </c>
      <c r="CG43" s="65">
        <f t="shared" si="104"/>
      </c>
      <c r="CH43" s="65">
        <f t="shared" si="105"/>
      </c>
      <c r="CI43" s="65">
        <f t="shared" si="106"/>
      </c>
      <c r="CJ43" s="65">
        <f t="shared" si="107"/>
      </c>
      <c r="CL43" s="61"/>
      <c r="CM43" s="99"/>
      <c r="CN43" s="55"/>
      <c r="CO43" s="55"/>
      <c r="CP43" s="55"/>
    </row>
    <row r="44" spans="1:94" s="1" customFormat="1" ht="12.75" customHeight="1">
      <c r="A44" s="35">
        <v>37</v>
      </c>
      <c r="B44" s="50"/>
      <c r="C44" s="42"/>
      <c r="D44" s="104"/>
      <c r="E44" s="105"/>
      <c r="F44" s="104"/>
      <c r="G44" s="104"/>
      <c r="H44" s="104"/>
      <c r="I44" s="106"/>
      <c r="M44" s="85">
        <f t="shared" si="89"/>
        <v>0</v>
      </c>
      <c r="N44" s="87">
        <f t="shared" si="90"/>
        <v>0</v>
      </c>
      <c r="O44" s="45">
        <f t="shared" si="108"/>
      </c>
      <c r="P44" s="46">
        <f t="shared" si="91"/>
        <v>0</v>
      </c>
      <c r="Q44" s="46">
        <f t="shared" si="92"/>
      </c>
      <c r="R44" s="73" t="str">
        <f t="shared" si="72"/>
        <v>N.P.</v>
      </c>
      <c r="S44" s="74">
        <f t="shared" si="73"/>
        <v>100</v>
      </c>
      <c r="T44" s="75">
        <f t="shared" si="74"/>
      </c>
      <c r="U44" s="82">
        <f t="shared" si="93"/>
        <v>79</v>
      </c>
      <c r="V44" s="76">
        <f t="shared" si="75"/>
      </c>
      <c r="W44" s="73" t="str">
        <f t="shared" si="76"/>
        <v>N.P.</v>
      </c>
      <c r="X44" s="75">
        <f t="shared" si="94"/>
      </c>
      <c r="Y44" s="82">
        <f t="shared" si="95"/>
        <v>78</v>
      </c>
      <c r="Z44" s="76">
        <f t="shared" si="96"/>
      </c>
      <c r="AA44" s="73" t="str">
        <f t="shared" si="77"/>
        <v>N.P.</v>
      </c>
      <c r="AB44" s="75">
        <f t="shared" si="78"/>
      </c>
      <c r="AC44" s="82">
        <f t="shared" si="97"/>
        <v>80</v>
      </c>
      <c r="AD44" s="76">
        <f t="shared" si="79"/>
      </c>
      <c r="AE44" s="73" t="str">
        <f t="shared" si="80"/>
        <v>N.P.</v>
      </c>
      <c r="AF44" s="75">
        <f t="shared" si="81"/>
      </c>
      <c r="AG44" s="82">
        <f t="shared" si="98"/>
        <v>78</v>
      </c>
      <c r="AH44" s="76">
        <f t="shared" si="82"/>
      </c>
      <c r="AI44" s="73" t="str">
        <f t="shared" si="83"/>
        <v>N.P.</v>
      </c>
      <c r="AJ44" s="75">
        <f t="shared" si="84"/>
      </c>
      <c r="AK44" s="82">
        <f t="shared" si="99"/>
        <v>79</v>
      </c>
      <c r="AL44" s="76">
        <f t="shared" si="85"/>
      </c>
      <c r="AM44" s="73" t="str">
        <f t="shared" si="86"/>
        <v>N.P.</v>
      </c>
      <c r="AN44" s="75">
        <f t="shared" si="87"/>
      </c>
      <c r="AO44" s="82">
        <f t="shared" si="100"/>
        <v>79</v>
      </c>
      <c r="AP44" s="76">
        <f t="shared" si="88"/>
      </c>
      <c r="AU44" s="85">
        <v>0</v>
      </c>
      <c r="AV44" s="87">
        <v>0</v>
      </c>
      <c r="AW44" s="45" t="s">
        <v>28</v>
      </c>
      <c r="AX44" s="46">
        <v>0</v>
      </c>
      <c r="AY44" s="46" t="s">
        <v>28</v>
      </c>
      <c r="AZ44" s="73" t="s">
        <v>27</v>
      </c>
      <c r="BA44" s="74">
        <v>100</v>
      </c>
      <c r="BB44" s="75" t="s">
        <v>28</v>
      </c>
      <c r="BC44" s="82">
        <v>79</v>
      </c>
      <c r="BD44" s="76" t="s">
        <v>28</v>
      </c>
      <c r="BE44" s="73" t="s">
        <v>27</v>
      </c>
      <c r="BF44" s="75" t="s">
        <v>28</v>
      </c>
      <c r="BG44" s="82">
        <v>78</v>
      </c>
      <c r="BH44" s="76" t="s">
        <v>28</v>
      </c>
      <c r="BI44" s="73" t="s">
        <v>27</v>
      </c>
      <c r="BJ44" s="75" t="s">
        <v>28</v>
      </c>
      <c r="BK44" s="82">
        <v>80</v>
      </c>
      <c r="BL44" s="76" t="s">
        <v>28</v>
      </c>
      <c r="BM44" s="73" t="s">
        <v>27</v>
      </c>
      <c r="BN44" s="75" t="s">
        <v>28</v>
      </c>
      <c r="BO44" s="82">
        <v>78</v>
      </c>
      <c r="BP44" s="76" t="s">
        <v>28</v>
      </c>
      <c r="BQ44" s="73" t="s">
        <v>27</v>
      </c>
      <c r="BR44" s="75" t="s">
        <v>28</v>
      </c>
      <c r="BS44" s="82">
        <v>79</v>
      </c>
      <c r="BT44" s="76" t="s">
        <v>28</v>
      </c>
      <c r="BU44" s="73" t="s">
        <v>27</v>
      </c>
      <c r="BV44" s="75" t="s">
        <v>28</v>
      </c>
      <c r="BW44" s="82">
        <v>79</v>
      </c>
      <c r="BX44" s="76" t="s">
        <v>28</v>
      </c>
      <c r="CA44"/>
      <c r="CB44"/>
      <c r="CC44"/>
      <c r="CD44" s="63">
        <f t="shared" si="101"/>
        <v>0</v>
      </c>
      <c r="CE44" s="65">
        <f t="shared" si="102"/>
      </c>
      <c r="CF44" s="65">
        <f t="shared" si="103"/>
      </c>
      <c r="CG44" s="65">
        <f t="shared" si="104"/>
      </c>
      <c r="CH44" s="65">
        <f t="shared" si="105"/>
      </c>
      <c r="CI44" s="65">
        <f t="shared" si="106"/>
      </c>
      <c r="CJ44" s="65">
        <f t="shared" si="107"/>
      </c>
      <c r="CL44" s="61"/>
      <c r="CM44" s="99"/>
      <c r="CN44" s="55"/>
      <c r="CO44" s="55"/>
      <c r="CP44" s="55"/>
    </row>
    <row r="45" spans="1:94" s="1" customFormat="1" ht="12" customHeight="1">
      <c r="A45" s="35">
        <v>38</v>
      </c>
      <c r="B45" s="51"/>
      <c r="C45" s="49"/>
      <c r="D45" s="107"/>
      <c r="E45" s="108"/>
      <c r="F45" s="107"/>
      <c r="G45" s="107"/>
      <c r="H45" s="107"/>
      <c r="I45" s="109"/>
      <c r="M45" s="85">
        <f t="shared" si="89"/>
        <v>0</v>
      </c>
      <c r="N45" s="87">
        <f t="shared" si="90"/>
        <v>0</v>
      </c>
      <c r="O45" s="45">
        <f t="shared" si="108"/>
      </c>
      <c r="P45" s="46">
        <f t="shared" si="91"/>
        <v>0</v>
      </c>
      <c r="Q45" s="46">
        <f t="shared" si="92"/>
      </c>
      <c r="R45" s="73" t="str">
        <f t="shared" si="72"/>
        <v>N.P.</v>
      </c>
      <c r="S45" s="74">
        <f t="shared" si="73"/>
        <v>100</v>
      </c>
      <c r="T45" s="75">
        <f t="shared" si="74"/>
      </c>
      <c r="U45" s="82">
        <f t="shared" si="93"/>
        <v>79</v>
      </c>
      <c r="V45" s="76">
        <f t="shared" si="75"/>
      </c>
      <c r="W45" s="73" t="str">
        <f t="shared" si="76"/>
        <v>N.P.</v>
      </c>
      <c r="X45" s="75">
        <f t="shared" si="94"/>
      </c>
      <c r="Y45" s="82">
        <f t="shared" si="95"/>
        <v>78</v>
      </c>
      <c r="Z45" s="76">
        <f t="shared" si="96"/>
      </c>
      <c r="AA45" s="73" t="str">
        <f t="shared" si="77"/>
        <v>N.P.</v>
      </c>
      <c r="AB45" s="75">
        <f t="shared" si="78"/>
      </c>
      <c r="AC45" s="82">
        <f t="shared" si="97"/>
        <v>80</v>
      </c>
      <c r="AD45" s="76">
        <f t="shared" si="79"/>
      </c>
      <c r="AE45" s="73" t="str">
        <f t="shared" si="80"/>
        <v>N.P.</v>
      </c>
      <c r="AF45" s="75">
        <f t="shared" si="81"/>
      </c>
      <c r="AG45" s="82">
        <f t="shared" si="98"/>
        <v>78</v>
      </c>
      <c r="AH45" s="76">
        <f t="shared" si="82"/>
      </c>
      <c r="AI45" s="73" t="str">
        <f t="shared" si="83"/>
        <v>N.P.</v>
      </c>
      <c r="AJ45" s="75">
        <f t="shared" si="84"/>
      </c>
      <c r="AK45" s="82">
        <f t="shared" si="99"/>
        <v>79</v>
      </c>
      <c r="AL45" s="76">
        <f t="shared" si="85"/>
      </c>
      <c r="AM45" s="73" t="str">
        <f t="shared" si="86"/>
        <v>N.P.</v>
      </c>
      <c r="AN45" s="75">
        <f t="shared" si="87"/>
      </c>
      <c r="AO45" s="82">
        <f t="shared" si="100"/>
        <v>79</v>
      </c>
      <c r="AP45" s="76">
        <f t="shared" si="88"/>
      </c>
      <c r="AU45" s="85">
        <v>0</v>
      </c>
      <c r="AV45" s="87">
        <v>0</v>
      </c>
      <c r="AW45" s="45" t="s">
        <v>28</v>
      </c>
      <c r="AX45" s="46">
        <v>0</v>
      </c>
      <c r="AY45" s="46" t="s">
        <v>28</v>
      </c>
      <c r="AZ45" s="73" t="s">
        <v>27</v>
      </c>
      <c r="BA45" s="74">
        <v>100</v>
      </c>
      <c r="BB45" s="75" t="s">
        <v>28</v>
      </c>
      <c r="BC45" s="82">
        <v>79</v>
      </c>
      <c r="BD45" s="76" t="s">
        <v>28</v>
      </c>
      <c r="BE45" s="73" t="s">
        <v>27</v>
      </c>
      <c r="BF45" s="75" t="s">
        <v>28</v>
      </c>
      <c r="BG45" s="82">
        <v>78</v>
      </c>
      <c r="BH45" s="76" t="s">
        <v>28</v>
      </c>
      <c r="BI45" s="73" t="s">
        <v>27</v>
      </c>
      <c r="BJ45" s="75" t="s">
        <v>28</v>
      </c>
      <c r="BK45" s="82">
        <v>80</v>
      </c>
      <c r="BL45" s="76" t="s">
        <v>28</v>
      </c>
      <c r="BM45" s="73" t="s">
        <v>27</v>
      </c>
      <c r="BN45" s="75" t="s">
        <v>28</v>
      </c>
      <c r="BO45" s="82">
        <v>78</v>
      </c>
      <c r="BP45" s="76" t="s">
        <v>28</v>
      </c>
      <c r="BQ45" s="73" t="s">
        <v>27</v>
      </c>
      <c r="BR45" s="75" t="s">
        <v>28</v>
      </c>
      <c r="BS45" s="82">
        <v>79</v>
      </c>
      <c r="BT45" s="76" t="s">
        <v>28</v>
      </c>
      <c r="BU45" s="73" t="s">
        <v>27</v>
      </c>
      <c r="BV45" s="75" t="s">
        <v>28</v>
      </c>
      <c r="BW45" s="82">
        <v>79</v>
      </c>
      <c r="BX45" s="76" t="s">
        <v>28</v>
      </c>
      <c r="CA45"/>
      <c r="CB45"/>
      <c r="CC45"/>
      <c r="CD45" s="63">
        <f t="shared" si="101"/>
        <v>0</v>
      </c>
      <c r="CE45" s="65">
        <f t="shared" si="102"/>
      </c>
      <c r="CF45" s="65">
        <f t="shared" si="103"/>
      </c>
      <c r="CG45" s="65">
        <f t="shared" si="104"/>
      </c>
      <c r="CH45" s="65">
        <f t="shared" si="105"/>
      </c>
      <c r="CI45" s="65">
        <f t="shared" si="106"/>
      </c>
      <c r="CJ45" s="65">
        <f t="shared" si="107"/>
      </c>
      <c r="CL45" s="61"/>
      <c r="CM45" s="99"/>
      <c r="CN45" s="55"/>
      <c r="CO45" s="55"/>
      <c r="CP45" s="55"/>
    </row>
    <row r="46" spans="1:94" s="1" customFormat="1" ht="12" customHeight="1">
      <c r="A46" s="35">
        <v>39</v>
      </c>
      <c r="B46" s="50"/>
      <c r="C46" s="42"/>
      <c r="D46" s="104"/>
      <c r="E46" s="105"/>
      <c r="F46" s="104"/>
      <c r="G46" s="104"/>
      <c r="H46" s="104"/>
      <c r="I46" s="106"/>
      <c r="M46" s="85">
        <f t="shared" si="89"/>
        <v>0</v>
      </c>
      <c r="N46" s="87">
        <f t="shared" si="90"/>
        <v>0</v>
      </c>
      <c r="O46" s="45">
        <f t="shared" si="108"/>
      </c>
      <c r="P46" s="46">
        <f t="shared" si="91"/>
        <v>0</v>
      </c>
      <c r="Q46" s="46">
        <f t="shared" si="92"/>
      </c>
      <c r="R46" s="73" t="str">
        <f t="shared" si="72"/>
        <v>N.P.</v>
      </c>
      <c r="S46" s="74">
        <f t="shared" si="73"/>
        <v>100</v>
      </c>
      <c r="T46" s="75">
        <f t="shared" si="74"/>
      </c>
      <c r="U46" s="82">
        <f t="shared" si="93"/>
        <v>79</v>
      </c>
      <c r="V46" s="76">
        <f t="shared" si="75"/>
      </c>
      <c r="W46" s="73" t="str">
        <f t="shared" si="76"/>
        <v>N.P.</v>
      </c>
      <c r="X46" s="75">
        <f t="shared" si="94"/>
      </c>
      <c r="Y46" s="82">
        <f t="shared" si="95"/>
        <v>78</v>
      </c>
      <c r="Z46" s="76">
        <f t="shared" si="96"/>
      </c>
      <c r="AA46" s="73" t="str">
        <f t="shared" si="77"/>
        <v>N.P.</v>
      </c>
      <c r="AB46" s="75">
        <f t="shared" si="78"/>
      </c>
      <c r="AC46" s="82">
        <f t="shared" si="97"/>
        <v>80</v>
      </c>
      <c r="AD46" s="76">
        <f t="shared" si="79"/>
      </c>
      <c r="AE46" s="73" t="str">
        <f t="shared" si="80"/>
        <v>N.P.</v>
      </c>
      <c r="AF46" s="75">
        <f t="shared" si="81"/>
      </c>
      <c r="AG46" s="82">
        <f t="shared" si="98"/>
        <v>78</v>
      </c>
      <c r="AH46" s="76">
        <f t="shared" si="82"/>
      </c>
      <c r="AI46" s="73" t="str">
        <f t="shared" si="83"/>
        <v>N.P.</v>
      </c>
      <c r="AJ46" s="75">
        <f t="shared" si="84"/>
      </c>
      <c r="AK46" s="82">
        <f t="shared" si="99"/>
        <v>79</v>
      </c>
      <c r="AL46" s="76">
        <f t="shared" si="85"/>
      </c>
      <c r="AM46" s="73" t="str">
        <f t="shared" si="86"/>
        <v>N.P.</v>
      </c>
      <c r="AN46" s="75">
        <f t="shared" si="87"/>
      </c>
      <c r="AO46" s="82">
        <f t="shared" si="100"/>
        <v>79</v>
      </c>
      <c r="AP46" s="76">
        <f t="shared" si="88"/>
      </c>
      <c r="AU46" s="85">
        <v>0</v>
      </c>
      <c r="AV46" s="87">
        <v>0</v>
      </c>
      <c r="AW46" s="45" t="s">
        <v>28</v>
      </c>
      <c r="AX46" s="46">
        <v>0</v>
      </c>
      <c r="AY46" s="46" t="s">
        <v>28</v>
      </c>
      <c r="AZ46" s="73" t="s">
        <v>27</v>
      </c>
      <c r="BA46" s="74">
        <v>100</v>
      </c>
      <c r="BB46" s="75" t="s">
        <v>28</v>
      </c>
      <c r="BC46" s="82">
        <v>79</v>
      </c>
      <c r="BD46" s="76" t="s">
        <v>28</v>
      </c>
      <c r="BE46" s="73" t="s">
        <v>27</v>
      </c>
      <c r="BF46" s="75" t="s">
        <v>28</v>
      </c>
      <c r="BG46" s="82">
        <v>78</v>
      </c>
      <c r="BH46" s="76" t="s">
        <v>28</v>
      </c>
      <c r="BI46" s="73" t="s">
        <v>27</v>
      </c>
      <c r="BJ46" s="75" t="s">
        <v>28</v>
      </c>
      <c r="BK46" s="82">
        <v>80</v>
      </c>
      <c r="BL46" s="76" t="s">
        <v>28</v>
      </c>
      <c r="BM46" s="73" t="s">
        <v>27</v>
      </c>
      <c r="BN46" s="75" t="s">
        <v>28</v>
      </c>
      <c r="BO46" s="82">
        <v>78</v>
      </c>
      <c r="BP46" s="76" t="s">
        <v>28</v>
      </c>
      <c r="BQ46" s="73" t="s">
        <v>27</v>
      </c>
      <c r="BR46" s="75" t="s">
        <v>28</v>
      </c>
      <c r="BS46" s="82">
        <v>79</v>
      </c>
      <c r="BT46" s="76" t="s">
        <v>28</v>
      </c>
      <c r="BU46" s="73" t="s">
        <v>27</v>
      </c>
      <c r="BV46" s="75" t="s">
        <v>28</v>
      </c>
      <c r="BW46" s="82">
        <v>79</v>
      </c>
      <c r="BX46" s="76" t="s">
        <v>28</v>
      </c>
      <c r="CA46"/>
      <c r="CB46"/>
      <c r="CC46"/>
      <c r="CD46" s="63">
        <f t="shared" si="101"/>
        <v>0</v>
      </c>
      <c r="CE46" s="65">
        <f t="shared" si="102"/>
      </c>
      <c r="CF46" s="65">
        <f t="shared" si="103"/>
      </c>
      <c r="CG46" s="65">
        <f t="shared" si="104"/>
      </c>
      <c r="CH46" s="65">
        <f t="shared" si="105"/>
      </c>
      <c r="CI46" s="65">
        <f t="shared" si="106"/>
      </c>
      <c r="CJ46" s="65">
        <f t="shared" si="107"/>
      </c>
      <c r="CL46" s="61"/>
      <c r="CM46" s="99"/>
      <c r="CN46" s="55"/>
      <c r="CO46" s="55"/>
      <c r="CP46" s="55"/>
    </row>
    <row r="47" spans="1:94" s="1" customFormat="1" ht="12" customHeight="1">
      <c r="A47" s="35">
        <v>40</v>
      </c>
      <c r="B47" s="51"/>
      <c r="C47" s="49"/>
      <c r="D47" s="107"/>
      <c r="E47" s="108"/>
      <c r="F47" s="107"/>
      <c r="G47" s="107"/>
      <c r="H47" s="107"/>
      <c r="I47" s="109"/>
      <c r="M47" s="85">
        <f t="shared" si="89"/>
        <v>0</v>
      </c>
      <c r="N47" s="87">
        <f t="shared" si="90"/>
        <v>0</v>
      </c>
      <c r="O47" s="45">
        <f t="shared" si="108"/>
      </c>
      <c r="P47" s="46">
        <f t="shared" si="91"/>
        <v>0</v>
      </c>
      <c r="Q47" s="46">
        <f t="shared" si="92"/>
      </c>
      <c r="R47" s="73" t="str">
        <f t="shared" si="72"/>
        <v>N.P.</v>
      </c>
      <c r="S47" s="74">
        <f t="shared" si="73"/>
        <v>100</v>
      </c>
      <c r="T47" s="75">
        <f t="shared" si="74"/>
      </c>
      <c r="U47" s="82">
        <f t="shared" si="93"/>
        <v>79</v>
      </c>
      <c r="V47" s="76">
        <f t="shared" si="75"/>
      </c>
      <c r="W47" s="73" t="str">
        <f t="shared" si="76"/>
        <v>N.P.</v>
      </c>
      <c r="X47" s="75">
        <f t="shared" si="94"/>
      </c>
      <c r="Y47" s="82">
        <f t="shared" si="95"/>
        <v>78</v>
      </c>
      <c r="Z47" s="76">
        <f t="shared" si="96"/>
      </c>
      <c r="AA47" s="73" t="str">
        <f t="shared" si="77"/>
        <v>N.P.</v>
      </c>
      <c r="AB47" s="75">
        <f t="shared" si="78"/>
      </c>
      <c r="AC47" s="82">
        <f t="shared" si="97"/>
        <v>80</v>
      </c>
      <c r="AD47" s="76">
        <f t="shared" si="79"/>
      </c>
      <c r="AE47" s="73" t="str">
        <f t="shared" si="80"/>
        <v>N.P.</v>
      </c>
      <c r="AF47" s="75">
        <f t="shared" si="81"/>
      </c>
      <c r="AG47" s="82">
        <f t="shared" si="98"/>
        <v>78</v>
      </c>
      <c r="AH47" s="76">
        <f t="shared" si="82"/>
      </c>
      <c r="AI47" s="73" t="str">
        <f t="shared" si="83"/>
        <v>N.P.</v>
      </c>
      <c r="AJ47" s="75">
        <f t="shared" si="84"/>
      </c>
      <c r="AK47" s="82">
        <f t="shared" si="99"/>
        <v>79</v>
      </c>
      <c r="AL47" s="76">
        <f t="shared" si="85"/>
      </c>
      <c r="AM47" s="73" t="str">
        <f t="shared" si="86"/>
        <v>N.P.</v>
      </c>
      <c r="AN47" s="75">
        <f t="shared" si="87"/>
      </c>
      <c r="AO47" s="82">
        <f t="shared" si="100"/>
        <v>79</v>
      </c>
      <c r="AP47" s="76">
        <f t="shared" si="88"/>
      </c>
      <c r="AU47" s="85">
        <v>0</v>
      </c>
      <c r="AV47" s="87">
        <v>0</v>
      </c>
      <c r="AW47" s="45" t="s">
        <v>28</v>
      </c>
      <c r="AX47" s="46">
        <v>0</v>
      </c>
      <c r="AY47" s="46" t="s">
        <v>28</v>
      </c>
      <c r="AZ47" s="73" t="s">
        <v>27</v>
      </c>
      <c r="BA47" s="74">
        <v>100</v>
      </c>
      <c r="BB47" s="75" t="s">
        <v>28</v>
      </c>
      <c r="BC47" s="82">
        <v>79</v>
      </c>
      <c r="BD47" s="76" t="s">
        <v>28</v>
      </c>
      <c r="BE47" s="73" t="s">
        <v>27</v>
      </c>
      <c r="BF47" s="75" t="s">
        <v>28</v>
      </c>
      <c r="BG47" s="82">
        <v>78</v>
      </c>
      <c r="BH47" s="76" t="s">
        <v>28</v>
      </c>
      <c r="BI47" s="73" t="s">
        <v>27</v>
      </c>
      <c r="BJ47" s="75" t="s">
        <v>28</v>
      </c>
      <c r="BK47" s="82">
        <v>80</v>
      </c>
      <c r="BL47" s="76" t="s">
        <v>28</v>
      </c>
      <c r="BM47" s="73" t="s">
        <v>27</v>
      </c>
      <c r="BN47" s="75" t="s">
        <v>28</v>
      </c>
      <c r="BO47" s="82">
        <v>78</v>
      </c>
      <c r="BP47" s="76" t="s">
        <v>28</v>
      </c>
      <c r="BQ47" s="73" t="s">
        <v>27</v>
      </c>
      <c r="BR47" s="75" t="s">
        <v>28</v>
      </c>
      <c r="BS47" s="82">
        <v>79</v>
      </c>
      <c r="BT47" s="76" t="s">
        <v>28</v>
      </c>
      <c r="BU47" s="73" t="s">
        <v>27</v>
      </c>
      <c r="BV47" s="75" t="s">
        <v>28</v>
      </c>
      <c r="BW47" s="82">
        <v>79</v>
      </c>
      <c r="BX47" s="76" t="s">
        <v>28</v>
      </c>
      <c r="CA47"/>
      <c r="CB47"/>
      <c r="CC47"/>
      <c r="CD47" s="63">
        <f t="shared" si="101"/>
        <v>0</v>
      </c>
      <c r="CE47" s="65">
        <f t="shared" si="102"/>
      </c>
      <c r="CF47" s="65">
        <f t="shared" si="103"/>
      </c>
      <c r="CG47" s="65">
        <f t="shared" si="104"/>
      </c>
      <c r="CH47" s="65">
        <f t="shared" si="105"/>
      </c>
      <c r="CI47" s="65">
        <f t="shared" si="106"/>
      </c>
      <c r="CJ47" s="65">
        <f t="shared" si="107"/>
      </c>
      <c r="CL47" s="61"/>
      <c r="CM47" s="99"/>
      <c r="CN47" s="55"/>
      <c r="CO47" s="55"/>
      <c r="CP47" s="55"/>
    </row>
    <row r="48" spans="1:94" s="1" customFormat="1" ht="12" customHeight="1">
      <c r="A48" s="35">
        <v>41</v>
      </c>
      <c r="B48" s="50"/>
      <c r="C48" s="42"/>
      <c r="D48" s="104"/>
      <c r="E48" s="105"/>
      <c r="F48" s="104"/>
      <c r="G48" s="104"/>
      <c r="H48" s="104"/>
      <c r="I48" s="106"/>
      <c r="M48" s="85">
        <f t="shared" si="89"/>
        <v>0</v>
      </c>
      <c r="N48" s="87">
        <f t="shared" si="90"/>
        <v>0</v>
      </c>
      <c r="O48" s="45">
        <f t="shared" si="108"/>
      </c>
      <c r="P48" s="46">
        <f t="shared" si="91"/>
        <v>0</v>
      </c>
      <c r="Q48" s="46">
        <f t="shared" si="92"/>
      </c>
      <c r="R48" s="73" t="str">
        <f t="shared" si="72"/>
        <v>N.P.</v>
      </c>
      <c r="S48" s="74">
        <f t="shared" si="73"/>
        <v>100</v>
      </c>
      <c r="T48" s="75">
        <f t="shared" si="74"/>
      </c>
      <c r="U48" s="82">
        <f t="shared" si="93"/>
        <v>79</v>
      </c>
      <c r="V48" s="76">
        <f t="shared" si="75"/>
      </c>
      <c r="W48" s="73" t="str">
        <f t="shared" si="76"/>
        <v>N.P.</v>
      </c>
      <c r="X48" s="75">
        <f t="shared" si="94"/>
      </c>
      <c r="Y48" s="82">
        <f t="shared" si="95"/>
        <v>78</v>
      </c>
      <c r="Z48" s="76">
        <f t="shared" si="96"/>
      </c>
      <c r="AA48" s="73" t="str">
        <f t="shared" si="77"/>
        <v>N.P.</v>
      </c>
      <c r="AB48" s="75">
        <f t="shared" si="78"/>
      </c>
      <c r="AC48" s="82">
        <f t="shared" si="97"/>
        <v>80</v>
      </c>
      <c r="AD48" s="76">
        <f t="shared" si="79"/>
      </c>
      <c r="AE48" s="73" t="str">
        <f t="shared" si="80"/>
        <v>N.P.</v>
      </c>
      <c r="AF48" s="75">
        <f t="shared" si="81"/>
      </c>
      <c r="AG48" s="82">
        <f t="shared" si="98"/>
        <v>78</v>
      </c>
      <c r="AH48" s="76">
        <f t="shared" si="82"/>
      </c>
      <c r="AI48" s="73" t="str">
        <f t="shared" si="83"/>
        <v>N.P.</v>
      </c>
      <c r="AJ48" s="75">
        <f t="shared" si="84"/>
      </c>
      <c r="AK48" s="82">
        <f t="shared" si="99"/>
        <v>79</v>
      </c>
      <c r="AL48" s="76">
        <f t="shared" si="85"/>
      </c>
      <c r="AM48" s="73" t="str">
        <f t="shared" si="86"/>
        <v>N.P.</v>
      </c>
      <c r="AN48" s="75">
        <f t="shared" si="87"/>
      </c>
      <c r="AO48" s="82">
        <f t="shared" si="100"/>
        <v>79</v>
      </c>
      <c r="AP48" s="76">
        <f t="shared" si="88"/>
      </c>
      <c r="AU48" s="85">
        <v>0</v>
      </c>
      <c r="AV48" s="87">
        <v>0</v>
      </c>
      <c r="AW48" s="45" t="s">
        <v>28</v>
      </c>
      <c r="AX48" s="46">
        <v>0</v>
      </c>
      <c r="AY48" s="46" t="s">
        <v>28</v>
      </c>
      <c r="AZ48" s="73" t="s">
        <v>27</v>
      </c>
      <c r="BA48" s="74">
        <v>100</v>
      </c>
      <c r="BB48" s="75" t="s">
        <v>28</v>
      </c>
      <c r="BC48" s="82">
        <v>79</v>
      </c>
      <c r="BD48" s="76" t="s">
        <v>28</v>
      </c>
      <c r="BE48" s="73" t="s">
        <v>27</v>
      </c>
      <c r="BF48" s="75" t="s">
        <v>28</v>
      </c>
      <c r="BG48" s="82">
        <v>78</v>
      </c>
      <c r="BH48" s="76" t="s">
        <v>28</v>
      </c>
      <c r="BI48" s="73" t="s">
        <v>27</v>
      </c>
      <c r="BJ48" s="75" t="s">
        <v>28</v>
      </c>
      <c r="BK48" s="82">
        <v>80</v>
      </c>
      <c r="BL48" s="76" t="s">
        <v>28</v>
      </c>
      <c r="BM48" s="73" t="s">
        <v>27</v>
      </c>
      <c r="BN48" s="75" t="s">
        <v>28</v>
      </c>
      <c r="BO48" s="82">
        <v>78</v>
      </c>
      <c r="BP48" s="76" t="s">
        <v>28</v>
      </c>
      <c r="BQ48" s="73" t="s">
        <v>27</v>
      </c>
      <c r="BR48" s="75" t="s">
        <v>28</v>
      </c>
      <c r="BS48" s="82">
        <v>79</v>
      </c>
      <c r="BT48" s="76" t="s">
        <v>28</v>
      </c>
      <c r="BU48" s="73" t="s">
        <v>27</v>
      </c>
      <c r="BV48" s="75" t="s">
        <v>28</v>
      </c>
      <c r="BW48" s="82">
        <v>79</v>
      </c>
      <c r="BX48" s="76" t="s">
        <v>28</v>
      </c>
      <c r="CA48"/>
      <c r="CB48"/>
      <c r="CC48"/>
      <c r="CD48" s="63">
        <f t="shared" si="101"/>
        <v>0</v>
      </c>
      <c r="CE48" s="65">
        <f t="shared" si="102"/>
      </c>
      <c r="CF48" s="65">
        <f t="shared" si="103"/>
      </c>
      <c r="CG48" s="65">
        <f t="shared" si="104"/>
      </c>
      <c r="CH48" s="65">
        <f t="shared" si="105"/>
      </c>
      <c r="CI48" s="65">
        <f t="shared" si="106"/>
      </c>
      <c r="CJ48" s="65">
        <f t="shared" si="107"/>
      </c>
      <c r="CL48" s="61"/>
      <c r="CM48" s="99"/>
      <c r="CN48" s="55"/>
      <c r="CO48" s="55"/>
      <c r="CP48" s="55"/>
    </row>
    <row r="49" spans="1:94" s="1" customFormat="1" ht="12" customHeight="1">
      <c r="A49" s="35">
        <v>42</v>
      </c>
      <c r="B49" s="51"/>
      <c r="C49" s="49"/>
      <c r="D49" s="107"/>
      <c r="E49" s="108"/>
      <c r="F49" s="107"/>
      <c r="G49" s="107"/>
      <c r="H49" s="107"/>
      <c r="I49" s="109"/>
      <c r="M49" s="85">
        <f t="shared" si="89"/>
        <v>0</v>
      </c>
      <c r="N49" s="87">
        <f t="shared" si="90"/>
        <v>0</v>
      </c>
      <c r="O49" s="45">
        <f t="shared" si="108"/>
      </c>
      <c r="P49" s="46">
        <f t="shared" si="91"/>
        <v>0</v>
      </c>
      <c r="Q49" s="46">
        <f t="shared" si="92"/>
      </c>
      <c r="R49" s="73" t="str">
        <f t="shared" si="72"/>
        <v>N.P.</v>
      </c>
      <c r="S49" s="74">
        <f t="shared" si="73"/>
        <v>100</v>
      </c>
      <c r="T49" s="75">
        <f t="shared" si="74"/>
      </c>
      <c r="U49" s="82">
        <f t="shared" si="93"/>
        <v>79</v>
      </c>
      <c r="V49" s="76">
        <f t="shared" si="75"/>
      </c>
      <c r="W49" s="73" t="str">
        <f t="shared" si="76"/>
        <v>N.P.</v>
      </c>
      <c r="X49" s="75">
        <f t="shared" si="94"/>
      </c>
      <c r="Y49" s="82">
        <f t="shared" si="95"/>
        <v>78</v>
      </c>
      <c r="Z49" s="76">
        <f t="shared" si="96"/>
      </c>
      <c r="AA49" s="73" t="str">
        <f t="shared" si="77"/>
        <v>N.P.</v>
      </c>
      <c r="AB49" s="75">
        <f t="shared" si="78"/>
      </c>
      <c r="AC49" s="82">
        <f t="shared" si="97"/>
        <v>80</v>
      </c>
      <c r="AD49" s="76">
        <f t="shared" si="79"/>
      </c>
      <c r="AE49" s="73" t="str">
        <f t="shared" si="80"/>
        <v>N.P.</v>
      </c>
      <c r="AF49" s="75">
        <f t="shared" si="81"/>
      </c>
      <c r="AG49" s="82">
        <f t="shared" si="98"/>
        <v>78</v>
      </c>
      <c r="AH49" s="76">
        <f t="shared" si="82"/>
      </c>
      <c r="AI49" s="73" t="str">
        <f t="shared" si="83"/>
        <v>N.P.</v>
      </c>
      <c r="AJ49" s="75">
        <f t="shared" si="84"/>
      </c>
      <c r="AK49" s="82">
        <f t="shared" si="99"/>
        <v>79</v>
      </c>
      <c r="AL49" s="76">
        <f t="shared" si="85"/>
      </c>
      <c r="AM49" s="73" t="str">
        <f t="shared" si="86"/>
        <v>N.P.</v>
      </c>
      <c r="AN49" s="75">
        <f t="shared" si="87"/>
      </c>
      <c r="AO49" s="82">
        <f t="shared" si="100"/>
        <v>79</v>
      </c>
      <c r="AP49" s="76">
        <f t="shared" si="88"/>
      </c>
      <c r="AU49" s="85">
        <v>0</v>
      </c>
      <c r="AV49" s="87">
        <v>0</v>
      </c>
      <c r="AW49" s="45" t="s">
        <v>28</v>
      </c>
      <c r="AX49" s="46">
        <v>0</v>
      </c>
      <c r="AY49" s="46" t="s">
        <v>28</v>
      </c>
      <c r="AZ49" s="73" t="s">
        <v>27</v>
      </c>
      <c r="BA49" s="74">
        <v>100</v>
      </c>
      <c r="BB49" s="75" t="s">
        <v>28</v>
      </c>
      <c r="BC49" s="82">
        <v>79</v>
      </c>
      <c r="BD49" s="76" t="s">
        <v>28</v>
      </c>
      <c r="BE49" s="73" t="s">
        <v>27</v>
      </c>
      <c r="BF49" s="75" t="s">
        <v>28</v>
      </c>
      <c r="BG49" s="82">
        <v>78</v>
      </c>
      <c r="BH49" s="76" t="s">
        <v>28</v>
      </c>
      <c r="BI49" s="73" t="s">
        <v>27</v>
      </c>
      <c r="BJ49" s="75" t="s">
        <v>28</v>
      </c>
      <c r="BK49" s="82">
        <v>80</v>
      </c>
      <c r="BL49" s="76" t="s">
        <v>28</v>
      </c>
      <c r="BM49" s="73" t="s">
        <v>27</v>
      </c>
      <c r="BN49" s="75" t="s">
        <v>28</v>
      </c>
      <c r="BO49" s="82">
        <v>78</v>
      </c>
      <c r="BP49" s="76" t="s">
        <v>28</v>
      </c>
      <c r="BQ49" s="73" t="s">
        <v>27</v>
      </c>
      <c r="BR49" s="75" t="s">
        <v>28</v>
      </c>
      <c r="BS49" s="82">
        <v>79</v>
      </c>
      <c r="BT49" s="76" t="s">
        <v>28</v>
      </c>
      <c r="BU49" s="73" t="s">
        <v>27</v>
      </c>
      <c r="BV49" s="75" t="s">
        <v>28</v>
      </c>
      <c r="BW49" s="82">
        <v>79</v>
      </c>
      <c r="BX49" s="76" t="s">
        <v>28</v>
      </c>
      <c r="CA49"/>
      <c r="CB49"/>
      <c r="CC49"/>
      <c r="CD49" s="63">
        <f t="shared" si="101"/>
        <v>0</v>
      </c>
      <c r="CE49" s="65">
        <f t="shared" si="102"/>
      </c>
      <c r="CF49" s="65">
        <f t="shared" si="103"/>
      </c>
      <c r="CG49" s="65">
        <f t="shared" si="104"/>
      </c>
      <c r="CH49" s="65">
        <f t="shared" si="105"/>
      </c>
      <c r="CI49" s="65">
        <f t="shared" si="106"/>
      </c>
      <c r="CJ49" s="65">
        <f t="shared" si="107"/>
      </c>
      <c r="CL49" s="61"/>
      <c r="CM49" s="99"/>
      <c r="CN49" s="55"/>
      <c r="CO49" s="55"/>
      <c r="CP49" s="55"/>
    </row>
    <row r="50" spans="1:94" s="1" customFormat="1" ht="12" customHeight="1">
      <c r="A50" s="35">
        <v>43</v>
      </c>
      <c r="B50" s="50"/>
      <c r="C50" s="42"/>
      <c r="D50" s="104"/>
      <c r="E50" s="105"/>
      <c r="F50" s="104"/>
      <c r="G50" s="104"/>
      <c r="H50" s="104"/>
      <c r="I50" s="106"/>
      <c r="M50" s="85">
        <f t="shared" si="89"/>
        <v>0</v>
      </c>
      <c r="N50" s="87">
        <f t="shared" si="90"/>
        <v>0</v>
      </c>
      <c r="O50" s="45">
        <f t="shared" si="108"/>
      </c>
      <c r="P50" s="46">
        <f t="shared" si="91"/>
        <v>0</v>
      </c>
      <c r="Q50" s="46">
        <f t="shared" si="92"/>
      </c>
      <c r="R50" s="73" t="str">
        <f t="shared" si="72"/>
        <v>N.P.</v>
      </c>
      <c r="S50" s="74">
        <f t="shared" si="73"/>
        <v>100</v>
      </c>
      <c r="T50" s="75">
        <f t="shared" si="74"/>
      </c>
      <c r="U50" s="82">
        <f t="shared" si="93"/>
        <v>79</v>
      </c>
      <c r="V50" s="76">
        <f t="shared" si="75"/>
      </c>
      <c r="W50" s="73" t="str">
        <f t="shared" si="76"/>
        <v>N.P.</v>
      </c>
      <c r="X50" s="75">
        <f t="shared" si="94"/>
      </c>
      <c r="Y50" s="82">
        <f t="shared" si="95"/>
        <v>78</v>
      </c>
      <c r="Z50" s="76">
        <f t="shared" si="96"/>
      </c>
      <c r="AA50" s="73" t="str">
        <f t="shared" si="77"/>
        <v>N.P.</v>
      </c>
      <c r="AB50" s="75">
        <f t="shared" si="78"/>
      </c>
      <c r="AC50" s="82">
        <f t="shared" si="97"/>
        <v>80</v>
      </c>
      <c r="AD50" s="76">
        <f t="shared" si="79"/>
      </c>
      <c r="AE50" s="73" t="str">
        <f t="shared" si="80"/>
        <v>N.P.</v>
      </c>
      <c r="AF50" s="75">
        <f t="shared" si="81"/>
      </c>
      <c r="AG50" s="82">
        <f t="shared" si="98"/>
        <v>78</v>
      </c>
      <c r="AH50" s="76">
        <f t="shared" si="82"/>
      </c>
      <c r="AI50" s="73" t="str">
        <f t="shared" si="83"/>
        <v>N.P.</v>
      </c>
      <c r="AJ50" s="75">
        <f t="shared" si="84"/>
      </c>
      <c r="AK50" s="82">
        <f t="shared" si="99"/>
        <v>79</v>
      </c>
      <c r="AL50" s="76">
        <f t="shared" si="85"/>
      </c>
      <c r="AM50" s="73" t="str">
        <f t="shared" si="86"/>
        <v>N.P.</v>
      </c>
      <c r="AN50" s="75">
        <f t="shared" si="87"/>
      </c>
      <c r="AO50" s="82">
        <f t="shared" si="100"/>
        <v>79</v>
      </c>
      <c r="AP50" s="76">
        <f t="shared" si="88"/>
      </c>
      <c r="AU50" s="85">
        <v>0</v>
      </c>
      <c r="AV50" s="87">
        <v>0</v>
      </c>
      <c r="AW50" s="45" t="s">
        <v>28</v>
      </c>
      <c r="AX50" s="46">
        <v>0</v>
      </c>
      <c r="AY50" s="46" t="s">
        <v>28</v>
      </c>
      <c r="AZ50" s="73" t="s">
        <v>27</v>
      </c>
      <c r="BA50" s="74">
        <v>100</v>
      </c>
      <c r="BB50" s="75" t="s">
        <v>28</v>
      </c>
      <c r="BC50" s="82">
        <v>79</v>
      </c>
      <c r="BD50" s="76" t="s">
        <v>28</v>
      </c>
      <c r="BE50" s="73" t="s">
        <v>27</v>
      </c>
      <c r="BF50" s="75" t="s">
        <v>28</v>
      </c>
      <c r="BG50" s="82">
        <v>78</v>
      </c>
      <c r="BH50" s="76" t="s">
        <v>28</v>
      </c>
      <c r="BI50" s="73" t="s">
        <v>27</v>
      </c>
      <c r="BJ50" s="75" t="s">
        <v>28</v>
      </c>
      <c r="BK50" s="82">
        <v>80</v>
      </c>
      <c r="BL50" s="76" t="s">
        <v>28</v>
      </c>
      <c r="BM50" s="73" t="s">
        <v>27</v>
      </c>
      <c r="BN50" s="75" t="s">
        <v>28</v>
      </c>
      <c r="BO50" s="82">
        <v>78</v>
      </c>
      <c r="BP50" s="76" t="s">
        <v>28</v>
      </c>
      <c r="BQ50" s="73" t="s">
        <v>27</v>
      </c>
      <c r="BR50" s="75" t="s">
        <v>28</v>
      </c>
      <c r="BS50" s="82">
        <v>79</v>
      </c>
      <c r="BT50" s="76" t="s">
        <v>28</v>
      </c>
      <c r="BU50" s="73" t="s">
        <v>27</v>
      </c>
      <c r="BV50" s="75" t="s">
        <v>28</v>
      </c>
      <c r="BW50" s="82">
        <v>79</v>
      </c>
      <c r="BX50" s="76" t="s">
        <v>28</v>
      </c>
      <c r="CA50"/>
      <c r="CB50"/>
      <c r="CC50"/>
      <c r="CD50" s="63">
        <f t="shared" si="101"/>
        <v>0</v>
      </c>
      <c r="CE50" s="65">
        <f t="shared" si="102"/>
      </c>
      <c r="CF50" s="65">
        <f t="shared" si="103"/>
      </c>
      <c r="CG50" s="65">
        <f t="shared" si="104"/>
      </c>
      <c r="CH50" s="65">
        <f t="shared" si="105"/>
      </c>
      <c r="CI50" s="65">
        <f t="shared" si="106"/>
      </c>
      <c r="CJ50" s="65">
        <f t="shared" si="107"/>
      </c>
      <c r="CL50" s="61"/>
      <c r="CM50" s="99"/>
      <c r="CN50" s="55"/>
      <c r="CO50" s="55"/>
      <c r="CP50" s="55"/>
    </row>
    <row r="51" spans="1:94" s="1" customFormat="1" ht="12" customHeight="1">
      <c r="A51" s="35">
        <v>44</v>
      </c>
      <c r="B51" s="51"/>
      <c r="C51" s="49"/>
      <c r="D51" s="107"/>
      <c r="E51" s="108"/>
      <c r="F51" s="107"/>
      <c r="G51" s="107"/>
      <c r="H51" s="107"/>
      <c r="I51" s="109"/>
      <c r="M51" s="85">
        <f t="shared" si="89"/>
        <v>0</v>
      </c>
      <c r="N51" s="87">
        <f t="shared" si="90"/>
        <v>0</v>
      </c>
      <c r="O51" s="45">
        <f t="shared" si="108"/>
      </c>
      <c r="P51" s="46">
        <f t="shared" si="91"/>
        <v>0</v>
      </c>
      <c r="Q51" s="46">
        <f t="shared" si="92"/>
      </c>
      <c r="R51" s="73" t="str">
        <f t="shared" si="72"/>
        <v>N.P.</v>
      </c>
      <c r="S51" s="74">
        <f t="shared" si="73"/>
        <v>100</v>
      </c>
      <c r="T51" s="75">
        <f t="shared" si="74"/>
      </c>
      <c r="U51" s="82">
        <f t="shared" si="93"/>
        <v>79</v>
      </c>
      <c r="V51" s="76">
        <f t="shared" si="75"/>
      </c>
      <c r="W51" s="73" t="str">
        <f t="shared" si="76"/>
        <v>N.P.</v>
      </c>
      <c r="X51" s="75">
        <f t="shared" si="94"/>
      </c>
      <c r="Y51" s="82">
        <f t="shared" si="95"/>
        <v>78</v>
      </c>
      <c r="Z51" s="76">
        <f t="shared" si="96"/>
      </c>
      <c r="AA51" s="73" t="str">
        <f t="shared" si="77"/>
        <v>N.P.</v>
      </c>
      <c r="AB51" s="75">
        <f t="shared" si="78"/>
      </c>
      <c r="AC51" s="82">
        <f t="shared" si="97"/>
        <v>80</v>
      </c>
      <c r="AD51" s="76">
        <f t="shared" si="79"/>
      </c>
      <c r="AE51" s="73" t="str">
        <f t="shared" si="80"/>
        <v>N.P.</v>
      </c>
      <c r="AF51" s="75">
        <f t="shared" si="81"/>
      </c>
      <c r="AG51" s="82">
        <f t="shared" si="98"/>
        <v>78</v>
      </c>
      <c r="AH51" s="76">
        <f t="shared" si="82"/>
      </c>
      <c r="AI51" s="73" t="str">
        <f t="shared" si="83"/>
        <v>N.P.</v>
      </c>
      <c r="AJ51" s="75">
        <f t="shared" si="84"/>
      </c>
      <c r="AK51" s="82">
        <f t="shared" si="99"/>
        <v>79</v>
      </c>
      <c r="AL51" s="76">
        <f t="shared" si="85"/>
      </c>
      <c r="AM51" s="73" t="str">
        <f t="shared" si="86"/>
        <v>N.P.</v>
      </c>
      <c r="AN51" s="75">
        <f t="shared" si="87"/>
      </c>
      <c r="AO51" s="82">
        <f t="shared" si="100"/>
        <v>79</v>
      </c>
      <c r="AP51" s="76">
        <f t="shared" si="88"/>
      </c>
      <c r="AU51" s="85">
        <v>0</v>
      </c>
      <c r="AV51" s="87">
        <v>0</v>
      </c>
      <c r="AW51" s="45" t="s">
        <v>28</v>
      </c>
      <c r="AX51" s="46">
        <v>0</v>
      </c>
      <c r="AY51" s="46" t="s">
        <v>28</v>
      </c>
      <c r="AZ51" s="73" t="s">
        <v>27</v>
      </c>
      <c r="BA51" s="74">
        <v>100</v>
      </c>
      <c r="BB51" s="75" t="s">
        <v>28</v>
      </c>
      <c r="BC51" s="82">
        <v>79</v>
      </c>
      <c r="BD51" s="76" t="s">
        <v>28</v>
      </c>
      <c r="BE51" s="73" t="s">
        <v>27</v>
      </c>
      <c r="BF51" s="75" t="s">
        <v>28</v>
      </c>
      <c r="BG51" s="82">
        <v>78</v>
      </c>
      <c r="BH51" s="76" t="s">
        <v>28</v>
      </c>
      <c r="BI51" s="73" t="s">
        <v>27</v>
      </c>
      <c r="BJ51" s="75" t="s">
        <v>28</v>
      </c>
      <c r="BK51" s="82">
        <v>80</v>
      </c>
      <c r="BL51" s="76" t="s">
        <v>28</v>
      </c>
      <c r="BM51" s="73" t="s">
        <v>27</v>
      </c>
      <c r="BN51" s="75" t="s">
        <v>28</v>
      </c>
      <c r="BO51" s="82">
        <v>78</v>
      </c>
      <c r="BP51" s="76" t="s">
        <v>28</v>
      </c>
      <c r="BQ51" s="73" t="s">
        <v>27</v>
      </c>
      <c r="BR51" s="75" t="s">
        <v>28</v>
      </c>
      <c r="BS51" s="82">
        <v>79</v>
      </c>
      <c r="BT51" s="76" t="s">
        <v>28</v>
      </c>
      <c r="BU51" s="73" t="s">
        <v>27</v>
      </c>
      <c r="BV51" s="75" t="s">
        <v>28</v>
      </c>
      <c r="BW51" s="82">
        <v>79</v>
      </c>
      <c r="BX51" s="76" t="s">
        <v>28</v>
      </c>
      <c r="CA51"/>
      <c r="CB51"/>
      <c r="CC51"/>
      <c r="CD51" s="63">
        <f t="shared" si="101"/>
        <v>0</v>
      </c>
      <c r="CE51" s="65">
        <f t="shared" si="102"/>
      </c>
      <c r="CF51" s="65">
        <f t="shared" si="103"/>
      </c>
      <c r="CG51" s="65">
        <f t="shared" si="104"/>
      </c>
      <c r="CH51" s="65">
        <f t="shared" si="105"/>
      </c>
      <c r="CI51" s="65">
        <f t="shared" si="106"/>
      </c>
      <c r="CJ51" s="65">
        <f t="shared" si="107"/>
      </c>
      <c r="CL51" s="61"/>
      <c r="CM51" s="99"/>
      <c r="CN51" s="55"/>
      <c r="CO51" s="55"/>
      <c r="CP51" s="55"/>
    </row>
    <row r="52" spans="1:94" s="1" customFormat="1" ht="12" customHeight="1">
      <c r="A52" s="35">
        <v>45</v>
      </c>
      <c r="B52" s="50"/>
      <c r="C52" s="42"/>
      <c r="D52" s="104"/>
      <c r="E52" s="105"/>
      <c r="F52" s="104"/>
      <c r="G52" s="104"/>
      <c r="H52" s="104"/>
      <c r="I52" s="106"/>
      <c r="M52" s="85">
        <f t="shared" si="89"/>
        <v>0</v>
      </c>
      <c r="N52" s="87">
        <f t="shared" si="90"/>
        <v>0</v>
      </c>
      <c r="O52" s="45">
        <f t="shared" si="108"/>
      </c>
      <c r="P52" s="46">
        <f t="shared" si="91"/>
        <v>0</v>
      </c>
      <c r="Q52" s="46">
        <f t="shared" si="92"/>
      </c>
      <c r="R52" s="73" t="str">
        <f t="shared" si="72"/>
        <v>N.P.</v>
      </c>
      <c r="S52" s="74">
        <f t="shared" si="73"/>
        <v>100</v>
      </c>
      <c r="T52" s="75">
        <f t="shared" si="74"/>
      </c>
      <c r="U52" s="82">
        <f t="shared" si="93"/>
        <v>79</v>
      </c>
      <c r="V52" s="76">
        <f t="shared" si="75"/>
      </c>
      <c r="W52" s="73" t="str">
        <f t="shared" si="76"/>
        <v>N.P.</v>
      </c>
      <c r="X52" s="75">
        <f t="shared" si="94"/>
      </c>
      <c r="Y52" s="82">
        <f t="shared" si="95"/>
        <v>78</v>
      </c>
      <c r="Z52" s="76">
        <f t="shared" si="96"/>
      </c>
      <c r="AA52" s="73" t="str">
        <f t="shared" si="77"/>
        <v>N.P.</v>
      </c>
      <c r="AB52" s="75">
        <f t="shared" si="78"/>
      </c>
      <c r="AC52" s="82">
        <f t="shared" si="97"/>
        <v>80</v>
      </c>
      <c r="AD52" s="76">
        <f t="shared" si="79"/>
      </c>
      <c r="AE52" s="73" t="str">
        <f t="shared" si="80"/>
        <v>N.P.</v>
      </c>
      <c r="AF52" s="75">
        <f t="shared" si="81"/>
      </c>
      <c r="AG52" s="82">
        <f t="shared" si="98"/>
        <v>78</v>
      </c>
      <c r="AH52" s="76">
        <f t="shared" si="82"/>
      </c>
      <c r="AI52" s="73" t="str">
        <f t="shared" si="83"/>
        <v>N.P.</v>
      </c>
      <c r="AJ52" s="75">
        <f t="shared" si="84"/>
      </c>
      <c r="AK52" s="82">
        <f t="shared" si="99"/>
        <v>79</v>
      </c>
      <c r="AL52" s="76">
        <f t="shared" si="85"/>
      </c>
      <c r="AM52" s="73" t="str">
        <f t="shared" si="86"/>
        <v>N.P.</v>
      </c>
      <c r="AN52" s="75">
        <f t="shared" si="87"/>
      </c>
      <c r="AO52" s="82">
        <f t="shared" si="100"/>
        <v>79</v>
      </c>
      <c r="AP52" s="76">
        <f t="shared" si="88"/>
      </c>
      <c r="AU52" s="85">
        <v>0</v>
      </c>
      <c r="AV52" s="87">
        <v>0</v>
      </c>
      <c r="AW52" s="45" t="s">
        <v>28</v>
      </c>
      <c r="AX52" s="46">
        <v>0</v>
      </c>
      <c r="AY52" s="46" t="s">
        <v>28</v>
      </c>
      <c r="AZ52" s="73" t="s">
        <v>27</v>
      </c>
      <c r="BA52" s="74">
        <v>100</v>
      </c>
      <c r="BB52" s="75" t="s">
        <v>28</v>
      </c>
      <c r="BC52" s="82">
        <v>79</v>
      </c>
      <c r="BD52" s="76" t="s">
        <v>28</v>
      </c>
      <c r="BE52" s="73" t="s">
        <v>27</v>
      </c>
      <c r="BF52" s="75" t="s">
        <v>28</v>
      </c>
      <c r="BG52" s="82">
        <v>78</v>
      </c>
      <c r="BH52" s="76" t="s">
        <v>28</v>
      </c>
      <c r="BI52" s="73" t="s">
        <v>27</v>
      </c>
      <c r="BJ52" s="75" t="s">
        <v>28</v>
      </c>
      <c r="BK52" s="82">
        <v>80</v>
      </c>
      <c r="BL52" s="76" t="s">
        <v>28</v>
      </c>
      <c r="BM52" s="73" t="s">
        <v>27</v>
      </c>
      <c r="BN52" s="75" t="s">
        <v>28</v>
      </c>
      <c r="BO52" s="82">
        <v>78</v>
      </c>
      <c r="BP52" s="76" t="s">
        <v>28</v>
      </c>
      <c r="BQ52" s="73" t="s">
        <v>27</v>
      </c>
      <c r="BR52" s="75" t="s">
        <v>28</v>
      </c>
      <c r="BS52" s="82">
        <v>79</v>
      </c>
      <c r="BT52" s="76" t="s">
        <v>28</v>
      </c>
      <c r="BU52" s="73" t="s">
        <v>27</v>
      </c>
      <c r="BV52" s="75" t="s">
        <v>28</v>
      </c>
      <c r="BW52" s="82">
        <v>79</v>
      </c>
      <c r="BX52" s="76" t="s">
        <v>28</v>
      </c>
      <c r="CA52"/>
      <c r="CB52"/>
      <c r="CC52"/>
      <c r="CD52" s="63">
        <f t="shared" si="101"/>
        <v>0</v>
      </c>
      <c r="CE52" s="65">
        <f t="shared" si="102"/>
      </c>
      <c r="CF52" s="65">
        <f t="shared" si="103"/>
      </c>
      <c r="CG52" s="65">
        <f t="shared" si="104"/>
      </c>
      <c r="CH52" s="65">
        <f t="shared" si="105"/>
      </c>
      <c r="CI52" s="65">
        <f t="shared" si="106"/>
      </c>
      <c r="CJ52" s="65">
        <f t="shared" si="107"/>
      </c>
      <c r="CL52" s="61"/>
      <c r="CM52" s="99"/>
      <c r="CN52" s="55"/>
      <c r="CO52" s="55"/>
      <c r="CP52" s="55"/>
    </row>
    <row r="53" spans="1:94" s="1" customFormat="1" ht="12" customHeight="1">
      <c r="A53" s="35">
        <v>46</v>
      </c>
      <c r="B53" s="51"/>
      <c r="C53" s="49"/>
      <c r="D53" s="107"/>
      <c r="E53" s="108"/>
      <c r="F53" s="107"/>
      <c r="G53" s="107"/>
      <c r="H53" s="107"/>
      <c r="I53" s="109"/>
      <c r="M53" s="85">
        <f t="shared" si="89"/>
        <v>0</v>
      </c>
      <c r="N53" s="87">
        <f t="shared" si="90"/>
        <v>0</v>
      </c>
      <c r="O53" s="45">
        <f t="shared" si="108"/>
      </c>
      <c r="P53" s="46">
        <f t="shared" si="91"/>
        <v>0</v>
      </c>
      <c r="Q53" s="46">
        <f t="shared" si="92"/>
      </c>
      <c r="R53" s="73" t="str">
        <f t="shared" si="72"/>
        <v>N.P.</v>
      </c>
      <c r="S53" s="74">
        <f t="shared" si="73"/>
        <v>100</v>
      </c>
      <c r="T53" s="75">
        <f t="shared" si="74"/>
      </c>
      <c r="U53" s="82">
        <f t="shared" si="93"/>
        <v>79</v>
      </c>
      <c r="V53" s="76">
        <f t="shared" si="75"/>
      </c>
      <c r="W53" s="73" t="str">
        <f t="shared" si="76"/>
        <v>N.P.</v>
      </c>
      <c r="X53" s="75">
        <f t="shared" si="94"/>
      </c>
      <c r="Y53" s="82">
        <f t="shared" si="95"/>
        <v>78</v>
      </c>
      <c r="Z53" s="76">
        <f t="shared" si="96"/>
      </c>
      <c r="AA53" s="73" t="str">
        <f t="shared" si="77"/>
        <v>N.P.</v>
      </c>
      <c r="AB53" s="75">
        <f t="shared" si="78"/>
      </c>
      <c r="AC53" s="82">
        <f t="shared" si="97"/>
        <v>80</v>
      </c>
      <c r="AD53" s="76">
        <f t="shared" si="79"/>
      </c>
      <c r="AE53" s="73" t="str">
        <f t="shared" si="80"/>
        <v>N.P.</v>
      </c>
      <c r="AF53" s="75">
        <f t="shared" si="81"/>
      </c>
      <c r="AG53" s="82">
        <f t="shared" si="98"/>
        <v>78</v>
      </c>
      <c r="AH53" s="76">
        <f t="shared" si="82"/>
      </c>
      <c r="AI53" s="73" t="str">
        <f t="shared" si="83"/>
        <v>N.P.</v>
      </c>
      <c r="AJ53" s="75">
        <f t="shared" si="84"/>
      </c>
      <c r="AK53" s="82">
        <f t="shared" si="99"/>
        <v>79</v>
      </c>
      <c r="AL53" s="76">
        <f t="shared" si="85"/>
      </c>
      <c r="AM53" s="73" t="str">
        <f t="shared" si="86"/>
        <v>N.P.</v>
      </c>
      <c r="AN53" s="75">
        <f t="shared" si="87"/>
      </c>
      <c r="AO53" s="82">
        <f t="shared" si="100"/>
        <v>79</v>
      </c>
      <c r="AP53" s="76">
        <f t="shared" si="88"/>
      </c>
      <c r="AU53" s="85">
        <v>0</v>
      </c>
      <c r="AV53" s="87">
        <v>0</v>
      </c>
      <c r="AW53" s="45" t="s">
        <v>28</v>
      </c>
      <c r="AX53" s="46">
        <v>0</v>
      </c>
      <c r="AY53" s="46" t="s">
        <v>28</v>
      </c>
      <c r="AZ53" s="73" t="s">
        <v>27</v>
      </c>
      <c r="BA53" s="74">
        <v>100</v>
      </c>
      <c r="BB53" s="75" t="s">
        <v>28</v>
      </c>
      <c r="BC53" s="82">
        <v>79</v>
      </c>
      <c r="BD53" s="76" t="s">
        <v>28</v>
      </c>
      <c r="BE53" s="73" t="s">
        <v>27</v>
      </c>
      <c r="BF53" s="75" t="s">
        <v>28</v>
      </c>
      <c r="BG53" s="82">
        <v>78</v>
      </c>
      <c r="BH53" s="76" t="s">
        <v>28</v>
      </c>
      <c r="BI53" s="73" t="s">
        <v>27</v>
      </c>
      <c r="BJ53" s="75" t="s">
        <v>28</v>
      </c>
      <c r="BK53" s="82">
        <v>80</v>
      </c>
      <c r="BL53" s="76" t="s">
        <v>28</v>
      </c>
      <c r="BM53" s="73" t="s">
        <v>27</v>
      </c>
      <c r="BN53" s="75" t="s">
        <v>28</v>
      </c>
      <c r="BO53" s="82">
        <v>78</v>
      </c>
      <c r="BP53" s="76" t="s">
        <v>28</v>
      </c>
      <c r="BQ53" s="73" t="s">
        <v>27</v>
      </c>
      <c r="BR53" s="75" t="s">
        <v>28</v>
      </c>
      <c r="BS53" s="82">
        <v>79</v>
      </c>
      <c r="BT53" s="76" t="s">
        <v>28</v>
      </c>
      <c r="BU53" s="73" t="s">
        <v>27</v>
      </c>
      <c r="BV53" s="75" t="s">
        <v>28</v>
      </c>
      <c r="BW53" s="82">
        <v>79</v>
      </c>
      <c r="BX53" s="76" t="s">
        <v>28</v>
      </c>
      <c r="CA53"/>
      <c r="CB53"/>
      <c r="CC53"/>
      <c r="CD53" s="63">
        <f t="shared" si="101"/>
        <v>0</v>
      </c>
      <c r="CE53" s="65">
        <f t="shared" si="102"/>
      </c>
      <c r="CF53" s="65">
        <f t="shared" si="103"/>
      </c>
      <c r="CG53" s="65">
        <f t="shared" si="104"/>
      </c>
      <c r="CH53" s="65">
        <f t="shared" si="105"/>
      </c>
      <c r="CI53" s="65">
        <f t="shared" si="106"/>
      </c>
      <c r="CJ53" s="65">
        <f t="shared" si="107"/>
      </c>
      <c r="CL53" s="61"/>
      <c r="CM53" s="99"/>
      <c r="CN53" s="55"/>
      <c r="CO53" s="55"/>
      <c r="CP53" s="55"/>
    </row>
    <row r="54" spans="1:94" s="1" customFormat="1" ht="12" customHeight="1">
      <c r="A54" s="35">
        <v>47</v>
      </c>
      <c r="B54" s="50"/>
      <c r="C54" s="42"/>
      <c r="D54" s="104"/>
      <c r="E54" s="105"/>
      <c r="F54" s="104"/>
      <c r="G54" s="104"/>
      <c r="H54" s="104"/>
      <c r="I54" s="106"/>
      <c r="M54" s="85">
        <f t="shared" si="89"/>
        <v>0</v>
      </c>
      <c r="N54" s="87">
        <f t="shared" si="90"/>
        <v>0</v>
      </c>
      <c r="O54" s="45">
        <f t="shared" si="108"/>
      </c>
      <c r="P54" s="46">
        <f t="shared" si="91"/>
        <v>0</v>
      </c>
      <c r="Q54" s="46">
        <f t="shared" si="92"/>
      </c>
      <c r="R54" s="73" t="str">
        <f>IF(COUNTBLANK(D54)=0,D54,"N.P.")</f>
        <v>N.P.</v>
      </c>
      <c r="S54" s="74">
        <f>IF(D54&gt;5,D54,100-D54)</f>
        <v>100</v>
      </c>
      <c r="T54" s="75">
        <f>IF(COUNTBLANK(D54)=0,RANK(S54,Scorev,1),"")</f>
      </c>
      <c r="U54" s="82">
        <f t="shared" si="93"/>
        <v>79</v>
      </c>
      <c r="V54" s="76">
        <f>IF(COUNTBLANK(D54)=0,COUNT(VITESSE)-T54+1.5-(U54/2),"")</f>
      </c>
      <c r="W54" s="73" t="str">
        <f>IF(COUNTBLANK(E54)=0,E54,"N.P.")</f>
        <v>N.P.</v>
      </c>
      <c r="X54" s="75">
        <f t="shared" si="94"/>
      </c>
      <c r="Y54" s="82">
        <f t="shared" si="95"/>
        <v>78</v>
      </c>
      <c r="Z54" s="76">
        <f t="shared" si="96"/>
      </c>
      <c r="AA54" s="73" t="str">
        <f>IF(COUNTBLANK(F54)=0,F54,"N.P.")</f>
        <v>N.P.</v>
      </c>
      <c r="AB54" s="75">
        <f>IF(COUNTBLANK(F54)=0,RANK(AA54,Scorear,0),"")</f>
      </c>
      <c r="AC54" s="82">
        <f t="shared" si="97"/>
        <v>80</v>
      </c>
      <c r="AD54" s="76">
        <f>IF(COUNTBLANK(F54)=0,COUNT(AUSSIE_R.)-AB54+1.5-(AC54/2),"")</f>
      </c>
      <c r="AE54" s="73" t="str">
        <f>IF(COUNTBLANK(G54)=0,G54,"N.P.")</f>
        <v>N.P.</v>
      </c>
      <c r="AF54" s="75">
        <f>IF(COUNTBLANK(G54)=0,RANK(AE54,Scorem,0),"")</f>
      </c>
      <c r="AG54" s="82">
        <f t="shared" si="98"/>
        <v>78</v>
      </c>
      <c r="AH54" s="76">
        <f>IF(COUNTBLANK(G54)=0,COUNT(M.T.A.)-AF54+1.5-(AG54/2),"")</f>
      </c>
      <c r="AI54" s="73" t="str">
        <f>IF(COUNTBLANK(H54)=0,H54,"N.P.")</f>
        <v>N.P.</v>
      </c>
      <c r="AJ54" s="75">
        <f>IF(COUNTBLANK(H54)=0,RANK(AI54,Scorep,0),"")</f>
      </c>
      <c r="AK54" s="82">
        <f t="shared" si="99"/>
        <v>79</v>
      </c>
      <c r="AL54" s="76">
        <f>IF(COUNTBLANK(H54)=0,COUNT(PRECISION)-AJ54+1.5-(AK54/2),"")</f>
      </c>
      <c r="AM54" s="73" t="str">
        <f>IF(COUNTBLANK(I54)=0,I54,"N.P.")</f>
        <v>N.P.</v>
      </c>
      <c r="AN54" s="75">
        <f>IF(COUNTBLANK(I54)=0,RANK(AM54,Scoread,0),"")</f>
      </c>
      <c r="AO54" s="82">
        <f t="shared" si="100"/>
        <v>79</v>
      </c>
      <c r="AP54" s="76">
        <f>IF(COUNTBLANK(I54)=0,COUNT(ACRO_D.)-AN54+1.5-(AO54/2),"")</f>
      </c>
      <c r="AU54" s="85">
        <v>0</v>
      </c>
      <c r="AV54" s="87">
        <v>0</v>
      </c>
      <c r="AW54" s="45" t="s">
        <v>28</v>
      </c>
      <c r="AX54" s="46">
        <v>0</v>
      </c>
      <c r="AY54" s="46" t="s">
        <v>28</v>
      </c>
      <c r="AZ54" s="73" t="s">
        <v>27</v>
      </c>
      <c r="BA54" s="74">
        <v>100</v>
      </c>
      <c r="BB54" s="75" t="s">
        <v>28</v>
      </c>
      <c r="BC54" s="82">
        <v>79</v>
      </c>
      <c r="BD54" s="76" t="s">
        <v>28</v>
      </c>
      <c r="BE54" s="73" t="s">
        <v>27</v>
      </c>
      <c r="BF54" s="75" t="s">
        <v>28</v>
      </c>
      <c r="BG54" s="82">
        <v>78</v>
      </c>
      <c r="BH54" s="76" t="s">
        <v>28</v>
      </c>
      <c r="BI54" s="73" t="s">
        <v>27</v>
      </c>
      <c r="BJ54" s="75" t="s">
        <v>28</v>
      </c>
      <c r="BK54" s="82">
        <v>80</v>
      </c>
      <c r="BL54" s="76" t="s">
        <v>28</v>
      </c>
      <c r="BM54" s="73" t="s">
        <v>27</v>
      </c>
      <c r="BN54" s="75" t="s">
        <v>28</v>
      </c>
      <c r="BO54" s="82">
        <v>78</v>
      </c>
      <c r="BP54" s="76" t="s">
        <v>28</v>
      </c>
      <c r="BQ54" s="73" t="s">
        <v>27</v>
      </c>
      <c r="BR54" s="75" t="s">
        <v>28</v>
      </c>
      <c r="BS54" s="82">
        <v>79</v>
      </c>
      <c r="BT54" s="76" t="s">
        <v>28</v>
      </c>
      <c r="BU54" s="73" t="s">
        <v>27</v>
      </c>
      <c r="BV54" s="75" t="s">
        <v>28</v>
      </c>
      <c r="BW54" s="82">
        <v>79</v>
      </c>
      <c r="BX54" s="76" t="s">
        <v>28</v>
      </c>
      <c r="CA54"/>
      <c r="CB54"/>
      <c r="CC54"/>
      <c r="CD54" s="63">
        <f t="shared" si="101"/>
        <v>0</v>
      </c>
      <c r="CE54" s="65">
        <f t="shared" si="102"/>
      </c>
      <c r="CF54" s="65">
        <f t="shared" si="103"/>
      </c>
      <c r="CG54" s="65">
        <f t="shared" si="104"/>
      </c>
      <c r="CH54" s="65">
        <f t="shared" si="105"/>
      </c>
      <c r="CI54" s="65">
        <f t="shared" si="106"/>
      </c>
      <c r="CJ54" s="65">
        <f t="shared" si="107"/>
      </c>
      <c r="CL54" s="61"/>
      <c r="CM54" s="99"/>
      <c r="CN54" s="55"/>
      <c r="CO54" s="55"/>
      <c r="CP54" s="55"/>
    </row>
    <row r="55" spans="1:94" s="1" customFormat="1" ht="12" customHeight="1">
      <c r="A55" s="35">
        <v>48</v>
      </c>
      <c r="B55" s="51"/>
      <c r="C55" s="49"/>
      <c r="D55" s="107"/>
      <c r="E55" s="108"/>
      <c r="F55" s="107"/>
      <c r="G55" s="107"/>
      <c r="H55" s="107"/>
      <c r="I55" s="109"/>
      <c r="M55" s="85">
        <f t="shared" si="89"/>
        <v>0</v>
      </c>
      <c r="N55" s="87">
        <f t="shared" si="90"/>
        <v>0</v>
      </c>
      <c r="O55" s="45">
        <f t="shared" si="108"/>
      </c>
      <c r="P55" s="46">
        <f>SUM(V55,Z55,AD55,AH55,AL55,AP55)</f>
        <v>0</v>
      </c>
      <c r="Q55" s="46">
        <f t="shared" si="92"/>
      </c>
      <c r="R55" s="73" t="str">
        <f>IF(COUNTBLANK(D55)=0,D55,"N.P.")</f>
        <v>N.P.</v>
      </c>
      <c r="S55" s="74">
        <f>IF(D55&gt;5,D55,100-D55)</f>
        <v>100</v>
      </c>
      <c r="T55" s="75">
        <f>IF(COUNTBLANK(D55)=0,RANK(S55,Scorev,1),"")</f>
      </c>
      <c r="U55" s="82">
        <f t="shared" si="93"/>
        <v>79</v>
      </c>
      <c r="V55" s="76">
        <f>IF(COUNTBLANK(D55)=0,COUNT(VITESSE)-T55+1.5-(U55/2),"")</f>
      </c>
      <c r="W55" s="73" t="str">
        <f>IF(COUNTBLANK(E55)=0,E55,"N.P.")</f>
        <v>N.P.</v>
      </c>
      <c r="X55" s="75">
        <f t="shared" si="94"/>
      </c>
      <c r="Y55" s="82">
        <f t="shared" si="95"/>
        <v>78</v>
      </c>
      <c r="Z55" s="76">
        <f t="shared" si="96"/>
      </c>
      <c r="AA55" s="73" t="str">
        <f>IF(COUNTBLANK(F55)=0,F55,"N.P.")</f>
        <v>N.P.</v>
      </c>
      <c r="AB55" s="75">
        <f>IF(COUNTBLANK(F55)=0,RANK(AA55,Scorear,0),"")</f>
      </c>
      <c r="AC55" s="82">
        <f t="shared" si="97"/>
        <v>80</v>
      </c>
      <c r="AD55" s="76">
        <f>IF(COUNTBLANK(F55)=0,COUNT(AUSSIE_R.)-AB55+1.5-(AC55/2),"")</f>
      </c>
      <c r="AE55" s="73" t="str">
        <f>IF(COUNTBLANK(G55)=0,G55,"N.P.")</f>
        <v>N.P.</v>
      </c>
      <c r="AF55" s="75">
        <f>IF(COUNTBLANK(G55)=0,RANK(AE55,Scorem,0),"")</f>
      </c>
      <c r="AG55" s="82">
        <f t="shared" si="98"/>
        <v>78</v>
      </c>
      <c r="AH55" s="76">
        <f>IF(COUNTBLANK(G55)=0,COUNT(M.T.A.)-AF55+1.5-(AG55/2),"")</f>
      </c>
      <c r="AI55" s="73" t="str">
        <f>IF(COUNTBLANK(H55)=0,H55,"N.P.")</f>
        <v>N.P.</v>
      </c>
      <c r="AJ55" s="75">
        <f>IF(COUNTBLANK(H55)=0,RANK(AI55,Scorep,0),"")</f>
      </c>
      <c r="AK55" s="82">
        <f t="shared" si="99"/>
        <v>79</v>
      </c>
      <c r="AL55" s="76">
        <f>IF(COUNTBLANK(H55)=0,COUNT(PRECISION)-AJ55+1.5-(AK55/2),"")</f>
      </c>
      <c r="AM55" s="73" t="str">
        <f>IF(COUNTBLANK(I55)=0,I55,"N.P.")</f>
        <v>N.P.</v>
      </c>
      <c r="AN55" s="75">
        <f>IF(COUNTBLANK(I55)=0,RANK(AM55,Scoread,0),"")</f>
      </c>
      <c r="AO55" s="82">
        <f t="shared" si="100"/>
        <v>79</v>
      </c>
      <c r="AP55" s="76">
        <f>IF(COUNTBLANK(I55)=0,COUNT(ACRO_D.)-AN55+1.5-(AO55/2),"")</f>
      </c>
      <c r="AU55" s="85">
        <v>0</v>
      </c>
      <c r="AV55" s="87">
        <v>0</v>
      </c>
      <c r="AW55" s="45" t="s">
        <v>28</v>
      </c>
      <c r="AX55" s="46">
        <v>0</v>
      </c>
      <c r="AY55" s="46" t="s">
        <v>28</v>
      </c>
      <c r="AZ55" s="73" t="s">
        <v>27</v>
      </c>
      <c r="BA55" s="74">
        <v>100</v>
      </c>
      <c r="BB55" s="75" t="s">
        <v>28</v>
      </c>
      <c r="BC55" s="82">
        <v>79</v>
      </c>
      <c r="BD55" s="76" t="s">
        <v>28</v>
      </c>
      <c r="BE55" s="73" t="s">
        <v>27</v>
      </c>
      <c r="BF55" s="75" t="s">
        <v>28</v>
      </c>
      <c r="BG55" s="82">
        <v>78</v>
      </c>
      <c r="BH55" s="76" t="s">
        <v>28</v>
      </c>
      <c r="BI55" s="73" t="s">
        <v>27</v>
      </c>
      <c r="BJ55" s="75" t="s">
        <v>28</v>
      </c>
      <c r="BK55" s="82">
        <v>80</v>
      </c>
      <c r="BL55" s="76" t="s">
        <v>28</v>
      </c>
      <c r="BM55" s="73" t="s">
        <v>27</v>
      </c>
      <c r="BN55" s="75" t="s">
        <v>28</v>
      </c>
      <c r="BO55" s="82">
        <v>78</v>
      </c>
      <c r="BP55" s="76" t="s">
        <v>28</v>
      </c>
      <c r="BQ55" s="73" t="s">
        <v>27</v>
      </c>
      <c r="BR55" s="75" t="s">
        <v>28</v>
      </c>
      <c r="BS55" s="82">
        <v>79</v>
      </c>
      <c r="BT55" s="76" t="s">
        <v>28</v>
      </c>
      <c r="BU55" s="73" t="s">
        <v>27</v>
      </c>
      <c r="BV55" s="75" t="s">
        <v>28</v>
      </c>
      <c r="BW55" s="82">
        <v>79</v>
      </c>
      <c r="BX55" s="76" t="s">
        <v>28</v>
      </c>
      <c r="CA55"/>
      <c r="CB55"/>
      <c r="CC55"/>
      <c r="CD55" s="63">
        <f t="shared" si="101"/>
        <v>0</v>
      </c>
      <c r="CE55" s="65">
        <f t="shared" si="102"/>
      </c>
      <c r="CF55" s="65">
        <f t="shared" si="103"/>
      </c>
      <c r="CG55" s="65">
        <f t="shared" si="104"/>
      </c>
      <c r="CH55" s="65">
        <f t="shared" si="105"/>
      </c>
      <c r="CI55" s="65">
        <f t="shared" si="106"/>
      </c>
      <c r="CJ55" s="65">
        <f t="shared" si="107"/>
      </c>
      <c r="CL55" s="61"/>
      <c r="CM55" s="99"/>
      <c r="CN55" s="55"/>
      <c r="CO55" s="55"/>
      <c r="CP55" s="55"/>
    </row>
    <row r="56" spans="1:94" s="1" customFormat="1" ht="12" customHeight="1">
      <c r="A56" s="35">
        <v>49</v>
      </c>
      <c r="B56" s="50"/>
      <c r="C56" s="42"/>
      <c r="D56" s="104"/>
      <c r="E56" s="105"/>
      <c r="F56" s="104"/>
      <c r="G56" s="104"/>
      <c r="H56" s="104"/>
      <c r="I56" s="106"/>
      <c r="M56" s="85">
        <f t="shared" si="89"/>
        <v>0</v>
      </c>
      <c r="N56" s="87">
        <f t="shared" si="90"/>
        <v>0</v>
      </c>
      <c r="O56" s="45">
        <f t="shared" si="108"/>
      </c>
      <c r="P56" s="46">
        <f>SUM(V56,Z56,AD56,AH56,AL56,AP56)</f>
        <v>0</v>
      </c>
      <c r="Q56" s="46">
        <f>IF(P56=0,"",P56)</f>
      </c>
      <c r="R56" s="73" t="str">
        <f>IF(COUNTBLANK(D56)=0,D56,"N.P.")</f>
        <v>N.P.</v>
      </c>
      <c r="S56" s="74">
        <f>IF(D56&gt;5,D56,100-D56)</f>
        <v>100</v>
      </c>
      <c r="T56" s="75">
        <f>IF(COUNTBLANK(D56)=0,RANK(S56,Scorev,1),"")</f>
      </c>
      <c r="U56" s="82">
        <f>COUNTIF(Placev,T56)</f>
        <v>79</v>
      </c>
      <c r="V56" s="76">
        <f>IF(COUNTBLANK(D56)=0,COUNT(VITESSE)-T56+1.5-(U56/2),"")</f>
      </c>
      <c r="W56" s="73" t="str">
        <f>IF(COUNTBLANK(E56)=0,E56,"N.P.")</f>
        <v>N.P.</v>
      </c>
      <c r="X56" s="75">
        <f>IF(COUNTBLANK(E56)=0,RANK(W56,Scoree,0),"")</f>
      </c>
      <c r="Y56" s="82">
        <f>COUNTIF(Placee,X56)</f>
        <v>78</v>
      </c>
      <c r="Z56" s="76">
        <f>IF(COUNTBLANK(E56)=0,COUNT(ENDURANCE)-X56+1.5-(Y56/2),"")</f>
      </c>
      <c r="AA56" s="73" t="str">
        <f>IF(COUNTBLANK(F56)=0,F56,"N.P.")</f>
        <v>N.P.</v>
      </c>
      <c r="AB56" s="75">
        <f>IF(COUNTBLANK(F56)=0,RANK(AA56,Scorear,0),"")</f>
      </c>
      <c r="AC56" s="82">
        <f>COUNTIF(Placear,AB56)</f>
        <v>80</v>
      </c>
      <c r="AD56" s="76">
        <f>IF(COUNTBLANK(F56)=0,COUNT(AUSSIE_R.)-AB56+1.5-(AC56/2),"")</f>
      </c>
      <c r="AE56" s="73" t="str">
        <f>IF(COUNTBLANK(G56)=0,G56,"N.P.")</f>
        <v>N.P.</v>
      </c>
      <c r="AF56" s="75">
        <f>IF(COUNTBLANK(G56)=0,RANK(AE56,Scorem,0),"")</f>
      </c>
      <c r="AG56" s="82">
        <f>COUNTIF(Placem,AF56)</f>
        <v>78</v>
      </c>
      <c r="AH56" s="76">
        <f>IF(COUNTBLANK(G56)=0,COUNT(M.T.A.)-AF56+1.5-(AG56/2),"")</f>
      </c>
      <c r="AI56" s="73" t="str">
        <f>IF(COUNTBLANK(H56)=0,H56,"N.P.")</f>
        <v>N.P.</v>
      </c>
      <c r="AJ56" s="75">
        <f>IF(COUNTBLANK(H56)=0,RANK(AI56,Scorep,0),"")</f>
      </c>
      <c r="AK56" s="82">
        <f>COUNTIF(Placep,AJ56)</f>
        <v>79</v>
      </c>
      <c r="AL56" s="76">
        <f>IF(COUNTBLANK(H56)=0,COUNT(PRECISION)-AJ56+1.5-(AK56/2),"")</f>
      </c>
      <c r="AM56" s="73" t="str">
        <f>IF(COUNTBLANK(I56)=0,I56,"N.P.")</f>
        <v>N.P.</v>
      </c>
      <c r="AN56" s="75">
        <f>IF(COUNTBLANK(I56)=0,RANK(AM56,Scoread,0),"")</f>
      </c>
      <c r="AO56" s="82">
        <f>COUNTIF(Placead,AN56)</f>
        <v>79</v>
      </c>
      <c r="AP56" s="76">
        <f>IF(COUNTBLANK(I56)=0,COUNT(ACRO_D.)-AN56+1.5-(AO56/2),"")</f>
      </c>
      <c r="AU56" s="85">
        <v>0</v>
      </c>
      <c r="AV56" s="87">
        <v>0</v>
      </c>
      <c r="AW56" s="45" t="s">
        <v>28</v>
      </c>
      <c r="AX56" s="46">
        <v>0</v>
      </c>
      <c r="AY56" s="46" t="s">
        <v>28</v>
      </c>
      <c r="AZ56" s="73" t="s">
        <v>27</v>
      </c>
      <c r="BA56" s="74">
        <v>100</v>
      </c>
      <c r="BB56" s="75" t="s">
        <v>28</v>
      </c>
      <c r="BC56" s="82">
        <v>79</v>
      </c>
      <c r="BD56" s="76" t="s">
        <v>28</v>
      </c>
      <c r="BE56" s="73" t="s">
        <v>27</v>
      </c>
      <c r="BF56" s="75" t="s">
        <v>28</v>
      </c>
      <c r="BG56" s="82">
        <v>78</v>
      </c>
      <c r="BH56" s="76" t="s">
        <v>28</v>
      </c>
      <c r="BI56" s="73" t="s">
        <v>27</v>
      </c>
      <c r="BJ56" s="75" t="s">
        <v>28</v>
      </c>
      <c r="BK56" s="82">
        <v>80</v>
      </c>
      <c r="BL56" s="76" t="s">
        <v>28</v>
      </c>
      <c r="BM56" s="73" t="s">
        <v>27</v>
      </c>
      <c r="BN56" s="75" t="s">
        <v>28</v>
      </c>
      <c r="BO56" s="82">
        <v>78</v>
      </c>
      <c r="BP56" s="76" t="s">
        <v>28</v>
      </c>
      <c r="BQ56" s="73" t="s">
        <v>27</v>
      </c>
      <c r="BR56" s="75" t="s">
        <v>28</v>
      </c>
      <c r="BS56" s="82">
        <v>79</v>
      </c>
      <c r="BT56" s="76" t="s">
        <v>28</v>
      </c>
      <c r="BU56" s="73" t="s">
        <v>27</v>
      </c>
      <c r="BV56" s="75" t="s">
        <v>28</v>
      </c>
      <c r="BW56" s="82">
        <v>79</v>
      </c>
      <c r="BX56" s="76" t="s">
        <v>28</v>
      </c>
      <c r="CA56"/>
      <c r="CB56"/>
      <c r="CC56"/>
      <c r="CD56" s="63">
        <f t="shared" si="101"/>
        <v>0</v>
      </c>
      <c r="CE56" s="65">
        <f t="shared" si="102"/>
      </c>
      <c r="CF56" s="65">
        <f t="shared" si="103"/>
      </c>
      <c r="CG56" s="65">
        <f t="shared" si="104"/>
      </c>
      <c r="CH56" s="65">
        <f t="shared" si="105"/>
      </c>
      <c r="CI56" s="65">
        <f t="shared" si="106"/>
      </c>
      <c r="CJ56" s="65">
        <f t="shared" si="107"/>
      </c>
      <c r="CL56" s="61"/>
      <c r="CM56" s="99"/>
      <c r="CN56" s="55"/>
      <c r="CO56" s="55"/>
      <c r="CP56" s="55"/>
    </row>
    <row r="57" spans="1:94" s="1" customFormat="1" ht="12" customHeight="1" thickBot="1">
      <c r="A57" s="35">
        <v>50</v>
      </c>
      <c r="B57" s="52"/>
      <c r="C57" s="53"/>
      <c r="D57" s="110"/>
      <c r="E57" s="111"/>
      <c r="F57" s="110"/>
      <c r="G57" s="110"/>
      <c r="H57" s="110"/>
      <c r="I57" s="112"/>
      <c r="M57" s="68">
        <f t="shared" si="89"/>
        <v>0</v>
      </c>
      <c r="N57" s="88">
        <f t="shared" si="90"/>
        <v>0</v>
      </c>
      <c r="O57" s="47">
        <f t="shared" si="108"/>
      </c>
      <c r="P57" s="48">
        <f>SUM(V57,Z57,AD57,AH57,AL57,AP57)</f>
        <v>0</v>
      </c>
      <c r="Q57" s="48">
        <f>IF(P57=0,"",P57)</f>
      </c>
      <c r="R57" s="77" t="str">
        <f>IF(COUNTBLANK(D57)=0,D57,"N.P.")</f>
        <v>N.P.</v>
      </c>
      <c r="S57" s="78">
        <f>IF(D57&gt;5,D57,100-D57)</f>
        <v>100</v>
      </c>
      <c r="T57" s="79">
        <f>IF(COUNTBLANK(D57)=0,RANK(S57,Scorev,1),"")</f>
      </c>
      <c r="U57" s="83">
        <f>COUNTIF(Placev,T57)</f>
        <v>79</v>
      </c>
      <c r="V57" s="80">
        <f>IF(COUNTBLANK(D57)=0,COUNT(VITESSE)-T57+1.5-(U57/2),"")</f>
      </c>
      <c r="W57" s="77" t="str">
        <f>IF(COUNTBLANK(E57)=0,E57,"N.P.")</f>
        <v>N.P.</v>
      </c>
      <c r="X57" s="79">
        <f>IF(COUNTBLANK(E57)=0,RANK(W57,Scoree,0),"")</f>
      </c>
      <c r="Y57" s="83">
        <f>COUNTIF(Placee,X57)</f>
        <v>78</v>
      </c>
      <c r="Z57" s="80">
        <f>IF(COUNTBLANK(E57)=0,COUNT(ENDURANCE)-X57+1.5-(Y57/2),"")</f>
      </c>
      <c r="AA57" s="77" t="str">
        <f>IF(COUNTBLANK(F57)=0,F57,"N.P.")</f>
        <v>N.P.</v>
      </c>
      <c r="AB57" s="79">
        <f>IF(COUNTBLANK(F57)=0,RANK(AA57,Scorear,0),"")</f>
      </c>
      <c r="AC57" s="83">
        <f>COUNTIF(Placear,AB57)</f>
        <v>80</v>
      </c>
      <c r="AD57" s="80">
        <f>IF(COUNTBLANK(F57)=0,COUNT(AUSSIE_R.)-AB57+1.5-(AC57/2),"")</f>
      </c>
      <c r="AE57" s="77" t="str">
        <f>IF(COUNTBLANK(G57)=0,G57,"N.P.")</f>
        <v>N.P.</v>
      </c>
      <c r="AF57" s="79">
        <f>IF(COUNTBLANK(G57)=0,RANK(AE57,Scorem,0),"")</f>
      </c>
      <c r="AG57" s="83">
        <f>COUNTIF(Placem,AF57)</f>
        <v>78</v>
      </c>
      <c r="AH57" s="80">
        <f>IF(COUNTBLANK(G57)=0,COUNT(M.T.A.)-AF57+1.5-(AG57/2),"")</f>
      </c>
      <c r="AI57" s="77" t="str">
        <f>IF(COUNTBLANK(H57)=0,H57,"N.P.")</f>
        <v>N.P.</v>
      </c>
      <c r="AJ57" s="79">
        <f>IF(COUNTBLANK(H57)=0,RANK(AI57,Scorep,0),"")</f>
      </c>
      <c r="AK57" s="83">
        <f>COUNTIF(Placep,AJ57)</f>
        <v>79</v>
      </c>
      <c r="AL57" s="80">
        <f>IF(COUNTBLANK(H57)=0,COUNT(PRECISION)-AJ57+1.5-(AK57/2),"")</f>
      </c>
      <c r="AM57" s="77" t="str">
        <f>IF(COUNTBLANK(I57)=0,I57,"N.P.")</f>
        <v>N.P.</v>
      </c>
      <c r="AN57" s="79">
        <f>IF(COUNTBLANK(I57)=0,RANK(AM57,Scoread,0),"")</f>
      </c>
      <c r="AO57" s="83">
        <f>COUNTIF(Placead,AN57)</f>
        <v>79</v>
      </c>
      <c r="AP57" s="80">
        <f>IF(COUNTBLANK(I57)=0,COUNT(ACRO_D.)-AN57+1.5-(AO57/2),"")</f>
      </c>
      <c r="AU57" s="68">
        <v>0</v>
      </c>
      <c r="AV57" s="88">
        <v>0</v>
      </c>
      <c r="AW57" s="47" t="s">
        <v>28</v>
      </c>
      <c r="AX57" s="48">
        <v>0</v>
      </c>
      <c r="AY57" s="48" t="s">
        <v>28</v>
      </c>
      <c r="AZ57" s="77" t="s">
        <v>27</v>
      </c>
      <c r="BA57" s="78">
        <v>100</v>
      </c>
      <c r="BB57" s="79" t="s">
        <v>28</v>
      </c>
      <c r="BC57" s="83">
        <v>79</v>
      </c>
      <c r="BD57" s="80" t="s">
        <v>28</v>
      </c>
      <c r="BE57" s="77" t="s">
        <v>27</v>
      </c>
      <c r="BF57" s="79" t="s">
        <v>28</v>
      </c>
      <c r="BG57" s="83">
        <v>78</v>
      </c>
      <c r="BH57" s="80" t="s">
        <v>28</v>
      </c>
      <c r="BI57" s="77" t="s">
        <v>27</v>
      </c>
      <c r="BJ57" s="79" t="s">
        <v>28</v>
      </c>
      <c r="BK57" s="83">
        <v>80</v>
      </c>
      <c r="BL57" s="80" t="s">
        <v>28</v>
      </c>
      <c r="BM57" s="77" t="s">
        <v>27</v>
      </c>
      <c r="BN57" s="79" t="s">
        <v>28</v>
      </c>
      <c r="BO57" s="83">
        <v>78</v>
      </c>
      <c r="BP57" s="80" t="s">
        <v>28</v>
      </c>
      <c r="BQ57" s="77" t="s">
        <v>27</v>
      </c>
      <c r="BR57" s="79" t="s">
        <v>28</v>
      </c>
      <c r="BS57" s="83">
        <v>79</v>
      </c>
      <c r="BT57" s="80" t="s">
        <v>28</v>
      </c>
      <c r="BU57" s="77" t="s">
        <v>27</v>
      </c>
      <c r="BV57" s="79" t="s">
        <v>28</v>
      </c>
      <c r="BW57" s="83">
        <v>79</v>
      </c>
      <c r="BX57" s="80" t="s">
        <v>28</v>
      </c>
      <c r="CA57"/>
      <c r="CB57"/>
      <c r="CC57"/>
      <c r="CD57" s="64">
        <f t="shared" si="101"/>
        <v>0</v>
      </c>
      <c r="CE57" s="65">
        <f>IF(pvit="","",100*(1-(pvit/COUNT(pvit))))</f>
      </c>
      <c r="CF57" s="65">
        <f>IF(pend="","",100*(1-(pend/COUNT(pend))))</f>
      </c>
      <c r="CG57" s="65">
        <f>IF(pA_R="","",100*(1-(pA_R/COUNT(pA_R))))</f>
      </c>
      <c r="CH57" s="65">
        <f>IF(pmta="","",100*(1-(pmta/COUNT(pmta))))</f>
      </c>
      <c r="CI57" s="65">
        <f>IF(ppre="","",100*(1-(ppre/COUNT(ppre))))</f>
      </c>
      <c r="CJ57" s="65">
        <f>IF(pacr="","",100*(1-(pacr/COUNT(pacr))))</f>
      </c>
      <c r="CL57" s="61"/>
      <c r="CM57" s="99"/>
      <c r="CN57" s="55"/>
      <c r="CO57" s="55"/>
      <c r="CP57" s="55"/>
    </row>
    <row r="58" spans="1:91" ht="12.75">
      <c r="A58"/>
      <c r="K58"/>
      <c r="L58"/>
      <c r="S58"/>
      <c r="W58"/>
      <c r="AA58"/>
      <c r="AR58"/>
      <c r="AS58"/>
      <c r="AT58"/>
      <c r="AU58" s="93"/>
      <c r="AV58" s="91"/>
      <c r="BY58" s="1"/>
      <c r="BZ58" s="1"/>
      <c r="CA58" s="1"/>
      <c r="CB58" s="55"/>
      <c r="CC58"/>
      <c r="CD58" s="1"/>
      <c r="CE58" s="1"/>
      <c r="CF58" s="1"/>
      <c r="CG58" s="1"/>
      <c r="CH58" s="1"/>
      <c r="CI58" s="1"/>
      <c r="CJ58" s="1"/>
      <c r="CK58" s="1"/>
      <c r="CL58" s="1"/>
      <c r="CM58" s="99"/>
    </row>
    <row r="59" spans="1:91" ht="12.75">
      <c r="A59"/>
      <c r="K59"/>
      <c r="L59"/>
      <c r="S59"/>
      <c r="W59"/>
      <c r="AA59"/>
      <c r="AR59"/>
      <c r="AS59"/>
      <c r="AT59"/>
      <c r="BY59" s="1"/>
      <c r="BZ59" s="1"/>
      <c r="CA59" s="1"/>
      <c r="CB59" s="55"/>
      <c r="CC59"/>
      <c r="CD59" s="1"/>
      <c r="CE59" s="1"/>
      <c r="CF59" s="1"/>
      <c r="CG59" s="1"/>
      <c r="CH59" s="1"/>
      <c r="CI59" s="1"/>
      <c r="CJ59" s="1"/>
      <c r="CK59" s="1"/>
      <c r="CL59" s="1"/>
      <c r="CM59" s="99"/>
    </row>
    <row r="60" spans="1:91" ht="12.75">
      <c r="A60"/>
      <c r="K60"/>
      <c r="L60"/>
      <c r="S60"/>
      <c r="W60"/>
      <c r="AA60"/>
      <c r="AR60"/>
      <c r="AS60"/>
      <c r="AT60"/>
      <c r="BY60" s="1"/>
      <c r="BZ60" s="1"/>
      <c r="CA60" s="1"/>
      <c r="CB60" s="55"/>
      <c r="CC60"/>
      <c r="CD60" s="1"/>
      <c r="CE60" s="1"/>
      <c r="CF60" s="1"/>
      <c r="CG60" s="1"/>
      <c r="CH60" s="1"/>
      <c r="CI60" s="1"/>
      <c r="CJ60" s="1"/>
      <c r="CK60" s="1"/>
      <c r="CL60" s="1"/>
      <c r="CM60" s="99"/>
    </row>
    <row r="61" spans="1:91" ht="12.75">
      <c r="A61"/>
      <c r="K61"/>
      <c r="L61"/>
      <c r="W61"/>
      <c r="AA61"/>
      <c r="AR61"/>
      <c r="AS61"/>
      <c r="AT61"/>
      <c r="BY61" s="1"/>
      <c r="BZ61" s="1"/>
      <c r="CA61" s="1"/>
      <c r="CB61" s="55"/>
      <c r="CC61"/>
      <c r="CD61" s="1"/>
      <c r="CE61" s="1"/>
      <c r="CF61" s="1"/>
      <c r="CG61" s="1"/>
      <c r="CH61" s="1"/>
      <c r="CI61" s="1"/>
      <c r="CJ61" s="1"/>
      <c r="CK61" s="1"/>
      <c r="CL61" s="1"/>
      <c r="CM61" s="99"/>
    </row>
    <row r="62" spans="1:91" ht="12.75">
      <c r="A62"/>
      <c r="K62"/>
      <c r="L62"/>
      <c r="S62"/>
      <c r="W62"/>
      <c r="AA62"/>
      <c r="AR62"/>
      <c r="AS62"/>
      <c r="AT62"/>
      <c r="BY62" s="1"/>
      <c r="BZ62" s="1"/>
      <c r="CA62" s="1"/>
      <c r="CB62" s="55"/>
      <c r="CC62"/>
      <c r="CD62" s="1"/>
      <c r="CE62" s="1"/>
      <c r="CF62" s="1"/>
      <c r="CG62" s="1"/>
      <c r="CH62" s="1"/>
      <c r="CI62" s="1"/>
      <c r="CJ62" s="1"/>
      <c r="CK62" s="1"/>
      <c r="CL62" s="1"/>
      <c r="CM62" s="99"/>
    </row>
    <row r="63" spans="1:91" ht="12.75">
      <c r="A63"/>
      <c r="K63"/>
      <c r="L63"/>
      <c r="S63"/>
      <c r="W63"/>
      <c r="AA63"/>
      <c r="AR63"/>
      <c r="AS63"/>
      <c r="AT63"/>
      <c r="BY63" s="1"/>
      <c r="BZ63" s="1"/>
      <c r="CA63" s="1"/>
      <c r="CB63" s="55"/>
      <c r="CC63"/>
      <c r="CD63" s="1"/>
      <c r="CE63" s="1"/>
      <c r="CF63" s="1"/>
      <c r="CG63" s="1"/>
      <c r="CH63" s="1"/>
      <c r="CI63" s="1"/>
      <c r="CJ63" s="1"/>
      <c r="CK63" s="1"/>
      <c r="CL63" s="1"/>
      <c r="CM63" s="99"/>
    </row>
    <row r="64" spans="1:91" ht="12.75">
      <c r="A64"/>
      <c r="K64"/>
      <c r="L64"/>
      <c r="S64"/>
      <c r="W64"/>
      <c r="AA64"/>
      <c r="AR64"/>
      <c r="AS64"/>
      <c r="AT64"/>
      <c r="AV64" s="1"/>
      <c r="BY64" s="1"/>
      <c r="BZ64" s="1"/>
      <c r="CA64" s="1"/>
      <c r="CB64" s="55"/>
      <c r="CC64"/>
      <c r="CD64" s="1"/>
      <c r="CE64" s="1"/>
      <c r="CF64" s="1"/>
      <c r="CG64" s="1"/>
      <c r="CH64" s="1"/>
      <c r="CI64" s="1"/>
      <c r="CJ64" s="1"/>
      <c r="CK64" s="1"/>
      <c r="CL64" s="1"/>
      <c r="CM64" s="99"/>
    </row>
    <row r="65" spans="1:91" ht="12.75">
      <c r="A65"/>
      <c r="K65"/>
      <c r="L65"/>
      <c r="S65"/>
      <c r="W65"/>
      <c r="AA65"/>
      <c r="AR65"/>
      <c r="AS65"/>
      <c r="AT65"/>
      <c r="BY65" s="1"/>
      <c r="BZ65" s="1"/>
      <c r="CA65" s="1"/>
      <c r="CB65" s="55"/>
      <c r="CC65"/>
      <c r="CD65" s="1"/>
      <c r="CE65" s="1"/>
      <c r="CF65" s="1"/>
      <c r="CG65" s="1"/>
      <c r="CH65" s="1"/>
      <c r="CI65" s="1"/>
      <c r="CJ65" s="1"/>
      <c r="CK65" s="1"/>
      <c r="CL65" s="1"/>
      <c r="CM65" s="99"/>
    </row>
    <row r="66" spans="1:91" ht="12.75">
      <c r="A66"/>
      <c r="K66"/>
      <c r="L66"/>
      <c r="S66"/>
      <c r="W66"/>
      <c r="AA66"/>
      <c r="AR66"/>
      <c r="AS66"/>
      <c r="AT66"/>
      <c r="BY66" s="1"/>
      <c r="BZ66" s="1"/>
      <c r="CA66" s="1"/>
      <c r="CB66" s="55"/>
      <c r="CC66"/>
      <c r="CD66" s="1"/>
      <c r="CE66" s="1"/>
      <c r="CF66" s="1"/>
      <c r="CG66" s="1"/>
      <c r="CH66" s="1"/>
      <c r="CI66" s="1"/>
      <c r="CJ66" s="1"/>
      <c r="CK66" s="1"/>
      <c r="CL66" s="1"/>
      <c r="CM66" s="99"/>
    </row>
    <row r="67" spans="1:91" ht="12.75">
      <c r="A67"/>
      <c r="K67"/>
      <c r="L67"/>
      <c r="S67"/>
      <c r="W67"/>
      <c r="AA67"/>
      <c r="AR67"/>
      <c r="AS67"/>
      <c r="AT67"/>
      <c r="BY67" s="1"/>
      <c r="BZ67" s="1"/>
      <c r="CA67" s="1"/>
      <c r="CB67" s="55"/>
      <c r="CC67"/>
      <c r="CD67" s="1"/>
      <c r="CE67" s="1"/>
      <c r="CF67" s="1"/>
      <c r="CG67" s="1"/>
      <c r="CH67" s="1"/>
      <c r="CI67" s="1"/>
      <c r="CJ67" s="1"/>
      <c r="CK67" s="1"/>
      <c r="CL67" s="1"/>
      <c r="CM67" s="99"/>
    </row>
    <row r="68" spans="1:91" ht="12.75">
      <c r="A68"/>
      <c r="K68"/>
      <c r="L68"/>
      <c r="S68"/>
      <c r="W68"/>
      <c r="AA68"/>
      <c r="AR68"/>
      <c r="AS68"/>
      <c r="AT68"/>
      <c r="BY68" s="1"/>
      <c r="BZ68" s="1"/>
      <c r="CA68" s="1"/>
      <c r="CB68" s="55"/>
      <c r="CC68"/>
      <c r="CD68" s="1"/>
      <c r="CE68" s="1"/>
      <c r="CF68" s="1"/>
      <c r="CG68" s="1"/>
      <c r="CH68" s="1"/>
      <c r="CI68" s="1"/>
      <c r="CJ68" s="1"/>
      <c r="CK68" s="1"/>
      <c r="CL68" s="1"/>
      <c r="CM68" s="99"/>
    </row>
    <row r="69" spans="1:91" ht="12.75">
      <c r="A69"/>
      <c r="K69"/>
      <c r="L69"/>
      <c r="S69"/>
      <c r="W69"/>
      <c r="AA69"/>
      <c r="AR69"/>
      <c r="AS69"/>
      <c r="AT69"/>
      <c r="BY69" s="1"/>
      <c r="BZ69" s="1"/>
      <c r="CA69" s="1"/>
      <c r="CB69" s="55"/>
      <c r="CC69"/>
      <c r="CD69" s="1"/>
      <c r="CE69" s="1"/>
      <c r="CF69" s="1"/>
      <c r="CG69" s="1"/>
      <c r="CH69" s="1"/>
      <c r="CI69" s="1"/>
      <c r="CJ69" s="1"/>
      <c r="CK69" s="1"/>
      <c r="CL69" s="1"/>
      <c r="CM69" s="99"/>
    </row>
    <row r="70" spans="1:91" ht="12.75">
      <c r="A70"/>
      <c r="K70"/>
      <c r="L70"/>
      <c r="S70"/>
      <c r="W70"/>
      <c r="AA70"/>
      <c r="AR70"/>
      <c r="AS70"/>
      <c r="AT70"/>
      <c r="BY70" s="1"/>
      <c r="BZ70" s="1"/>
      <c r="CA70" s="1"/>
      <c r="CB70" s="55"/>
      <c r="CC70"/>
      <c r="CD70" s="1"/>
      <c r="CE70" s="1"/>
      <c r="CF70" s="1"/>
      <c r="CG70" s="1"/>
      <c r="CH70" s="1"/>
      <c r="CI70" s="1"/>
      <c r="CJ70" s="1"/>
      <c r="CK70" s="1"/>
      <c r="CL70" s="1"/>
      <c r="CM70" s="99"/>
    </row>
    <row r="71" spans="1:91" ht="12.75">
      <c r="A71"/>
      <c r="K71"/>
      <c r="L71"/>
      <c r="S71"/>
      <c r="W71"/>
      <c r="AA71"/>
      <c r="AR71"/>
      <c r="AS71"/>
      <c r="AT71"/>
      <c r="BY71" s="1"/>
      <c r="BZ71" s="1"/>
      <c r="CA71" s="1"/>
      <c r="CB71" s="55"/>
      <c r="CC71"/>
      <c r="CD71" s="1"/>
      <c r="CE71" s="1"/>
      <c r="CF71" s="1"/>
      <c r="CG71" s="1"/>
      <c r="CH71" s="1"/>
      <c r="CI71" s="1"/>
      <c r="CJ71" s="1"/>
      <c r="CK71" s="1"/>
      <c r="CL71" s="1"/>
      <c r="CM71" s="99"/>
    </row>
    <row r="72" spans="1:91" ht="12.75">
      <c r="A72"/>
      <c r="K72"/>
      <c r="L72"/>
      <c r="S72"/>
      <c r="W72"/>
      <c r="AA72"/>
      <c r="AR72"/>
      <c r="AS72"/>
      <c r="AT72"/>
      <c r="BY72" s="1"/>
      <c r="BZ72" s="1"/>
      <c r="CA72" s="1"/>
      <c r="CB72" s="55"/>
      <c r="CC72"/>
      <c r="CD72" s="1"/>
      <c r="CE72" s="1"/>
      <c r="CF72" s="1"/>
      <c r="CG72" s="1"/>
      <c r="CH72" s="1"/>
      <c r="CI72" s="1"/>
      <c r="CJ72" s="1"/>
      <c r="CK72" s="1"/>
      <c r="CL72" s="1"/>
      <c r="CM72" s="99"/>
    </row>
    <row r="73" spans="1:91" ht="12.75">
      <c r="A73"/>
      <c r="K73"/>
      <c r="L73"/>
      <c r="S73"/>
      <c r="W73"/>
      <c r="AA73"/>
      <c r="AR73"/>
      <c r="AS73"/>
      <c r="AT73"/>
      <c r="BY73" s="1"/>
      <c r="BZ73" s="1"/>
      <c r="CA73" s="1"/>
      <c r="CB73" s="55"/>
      <c r="CC73"/>
      <c r="CD73" s="1"/>
      <c r="CE73" s="1"/>
      <c r="CF73" s="1"/>
      <c r="CG73" s="1"/>
      <c r="CH73" s="1"/>
      <c r="CI73" s="1"/>
      <c r="CJ73" s="1"/>
      <c r="CK73" s="1"/>
      <c r="CL73" s="1"/>
      <c r="CM73" s="99"/>
    </row>
    <row r="74" spans="1:91" ht="12.75">
      <c r="A74"/>
      <c r="K74"/>
      <c r="L74"/>
      <c r="S74"/>
      <c r="W74"/>
      <c r="AA74"/>
      <c r="AR74"/>
      <c r="AS74"/>
      <c r="AT74"/>
      <c r="BY74" s="1"/>
      <c r="BZ74" s="1"/>
      <c r="CA74" s="1"/>
      <c r="CB74" s="55"/>
      <c r="CC74"/>
      <c r="CD74" s="1"/>
      <c r="CE74" s="1"/>
      <c r="CF74" s="1"/>
      <c r="CG74" s="1"/>
      <c r="CH74" s="1"/>
      <c r="CI74" s="1"/>
      <c r="CJ74" s="1"/>
      <c r="CK74" s="1"/>
      <c r="CL74" s="1"/>
      <c r="CM74" s="99"/>
    </row>
    <row r="75" spans="1:91" ht="12.75">
      <c r="A75"/>
      <c r="K75"/>
      <c r="L75"/>
      <c r="S75"/>
      <c r="W75"/>
      <c r="AA75"/>
      <c r="AR75"/>
      <c r="AS75"/>
      <c r="AT75"/>
      <c r="BY75" s="1"/>
      <c r="BZ75" s="1"/>
      <c r="CA75" s="1"/>
      <c r="CB75" s="55"/>
      <c r="CC75"/>
      <c r="CD75" s="1"/>
      <c r="CE75" s="1"/>
      <c r="CF75" s="1"/>
      <c r="CG75" s="1"/>
      <c r="CH75" s="1"/>
      <c r="CI75" s="1"/>
      <c r="CJ75" s="1"/>
      <c r="CK75" s="1"/>
      <c r="CL75" s="1"/>
      <c r="CM75" s="99"/>
    </row>
    <row r="76" spans="1:91" ht="12.75">
      <c r="A76"/>
      <c r="K76"/>
      <c r="L76"/>
      <c r="S76"/>
      <c r="W76"/>
      <c r="AA76"/>
      <c r="AR76"/>
      <c r="AS76"/>
      <c r="AT76"/>
      <c r="BY76" s="1"/>
      <c r="BZ76" s="1"/>
      <c r="CA76" s="1"/>
      <c r="CB76" s="55"/>
      <c r="CC76"/>
      <c r="CD76" s="1"/>
      <c r="CE76" s="1"/>
      <c r="CF76" s="1"/>
      <c r="CG76" s="1"/>
      <c r="CH76" s="1"/>
      <c r="CI76" s="1"/>
      <c r="CJ76" s="1"/>
      <c r="CK76" s="1"/>
      <c r="CL76" s="1"/>
      <c r="CM76" s="99"/>
    </row>
    <row r="77" spans="1:91" ht="12.75">
      <c r="A77"/>
      <c r="K77"/>
      <c r="L77"/>
      <c r="S77"/>
      <c r="W77"/>
      <c r="AA77"/>
      <c r="AR77"/>
      <c r="AS77"/>
      <c r="AT77"/>
      <c r="BY77" s="1"/>
      <c r="BZ77" s="1"/>
      <c r="CA77" s="1"/>
      <c r="CB77" s="55"/>
      <c r="CC77"/>
      <c r="CD77" s="1"/>
      <c r="CE77" s="1"/>
      <c r="CF77" s="1"/>
      <c r="CG77" s="1"/>
      <c r="CH77" s="1"/>
      <c r="CI77" s="1"/>
      <c r="CJ77" s="1"/>
      <c r="CK77" s="1"/>
      <c r="CL77" s="1"/>
      <c r="CM77" s="99"/>
    </row>
    <row r="78" spans="1:91" ht="12.75">
      <c r="A78"/>
      <c r="K78"/>
      <c r="L78"/>
      <c r="S78"/>
      <c r="W78"/>
      <c r="AA78"/>
      <c r="AR78"/>
      <c r="AS78"/>
      <c r="AT78"/>
      <c r="BY78" s="1"/>
      <c r="BZ78" s="1"/>
      <c r="CA78" s="1"/>
      <c r="CB78" s="55"/>
      <c r="CC78"/>
      <c r="CD78" s="1"/>
      <c r="CE78" s="1"/>
      <c r="CF78" s="1"/>
      <c r="CG78" s="1"/>
      <c r="CH78" s="1"/>
      <c r="CI78" s="1"/>
      <c r="CJ78" s="1"/>
      <c r="CK78" s="1"/>
      <c r="CL78" s="1"/>
      <c r="CM78" s="99"/>
    </row>
    <row r="79" spans="1:91" ht="12.75">
      <c r="A79"/>
      <c r="K79"/>
      <c r="L79"/>
      <c r="S79"/>
      <c r="W79"/>
      <c r="AA79"/>
      <c r="AR79"/>
      <c r="AS79"/>
      <c r="AT79"/>
      <c r="BY79" s="1"/>
      <c r="BZ79" s="1"/>
      <c r="CA79" s="1"/>
      <c r="CB79" s="55"/>
      <c r="CC79"/>
      <c r="CD79" s="1"/>
      <c r="CE79" s="1"/>
      <c r="CF79" s="1"/>
      <c r="CG79" s="1"/>
      <c r="CH79" s="1"/>
      <c r="CI79" s="1"/>
      <c r="CJ79" s="1"/>
      <c r="CK79" s="1"/>
      <c r="CL79" s="1"/>
      <c r="CM79" s="99"/>
    </row>
    <row r="80" spans="1:91" ht="12.75">
      <c r="A80"/>
      <c r="K80"/>
      <c r="L80"/>
      <c r="S80"/>
      <c r="W80"/>
      <c r="AA80"/>
      <c r="AR80"/>
      <c r="AS80"/>
      <c r="AT80"/>
      <c r="BY80" s="1"/>
      <c r="BZ80" s="1"/>
      <c r="CA80" s="1"/>
      <c r="CB80" s="55"/>
      <c r="CC80"/>
      <c r="CD80" s="1"/>
      <c r="CE80" s="1"/>
      <c r="CF80" s="1"/>
      <c r="CG80" s="1"/>
      <c r="CH80" s="1"/>
      <c r="CI80" s="1"/>
      <c r="CJ80" s="1"/>
      <c r="CK80" s="1"/>
      <c r="CL80" s="1"/>
      <c r="CM80" s="99"/>
    </row>
    <row r="81" spans="1:91" ht="12.75">
      <c r="A81"/>
      <c r="K81"/>
      <c r="L81"/>
      <c r="S81"/>
      <c r="W81"/>
      <c r="AA81"/>
      <c r="AR81"/>
      <c r="AS81"/>
      <c r="AT81"/>
      <c r="BY81" s="1"/>
      <c r="BZ81" s="1"/>
      <c r="CA81" s="1"/>
      <c r="CB81" s="55"/>
      <c r="CC81"/>
      <c r="CD81" s="1"/>
      <c r="CE81" s="1"/>
      <c r="CF81" s="1"/>
      <c r="CG81" s="1"/>
      <c r="CH81" s="1"/>
      <c r="CI81" s="1"/>
      <c r="CJ81" s="1"/>
      <c r="CK81" s="1"/>
      <c r="CL81" s="1"/>
      <c r="CM81" s="99"/>
    </row>
    <row r="82" spans="1:91" ht="12.75">
      <c r="A82"/>
      <c r="K82"/>
      <c r="L82"/>
      <c r="S82"/>
      <c r="W82"/>
      <c r="AA82"/>
      <c r="AR82"/>
      <c r="AS82"/>
      <c r="AT82"/>
      <c r="BY82" s="1"/>
      <c r="BZ82" s="1"/>
      <c r="CA82" s="1"/>
      <c r="CB82" s="55"/>
      <c r="CC82"/>
      <c r="CD82" s="1"/>
      <c r="CE82" s="1"/>
      <c r="CF82" s="1"/>
      <c r="CG82" s="1"/>
      <c r="CH82" s="1"/>
      <c r="CI82" s="1"/>
      <c r="CJ82" s="1"/>
      <c r="CK82" s="1"/>
      <c r="CL82" s="1"/>
      <c r="CM82" s="99"/>
    </row>
    <row r="83" spans="1:91" ht="12.75">
      <c r="A83"/>
      <c r="K83"/>
      <c r="L83"/>
      <c r="S83"/>
      <c r="W83"/>
      <c r="AA83"/>
      <c r="AR83"/>
      <c r="AS83"/>
      <c r="AT83"/>
      <c r="BY83" s="1"/>
      <c r="BZ83" s="1"/>
      <c r="CA83" s="1"/>
      <c r="CB83" s="55"/>
      <c r="CC83"/>
      <c r="CD83" s="1"/>
      <c r="CE83" s="1"/>
      <c r="CF83" s="1"/>
      <c r="CG83" s="1"/>
      <c r="CH83" s="1"/>
      <c r="CI83" s="1"/>
      <c r="CJ83" s="1"/>
      <c r="CK83" s="1"/>
      <c r="CL83" s="1"/>
      <c r="CM83" s="99"/>
    </row>
    <row r="84" spans="1:91" ht="12.75">
      <c r="A84"/>
      <c r="K84"/>
      <c r="L84"/>
      <c r="S84"/>
      <c r="W84"/>
      <c r="AA84"/>
      <c r="AR84"/>
      <c r="AS84"/>
      <c r="AT84"/>
      <c r="BY84" s="1"/>
      <c r="BZ84" s="1"/>
      <c r="CA84" s="1"/>
      <c r="CB84" s="55"/>
      <c r="CC84"/>
      <c r="CD84" s="1"/>
      <c r="CE84" s="1"/>
      <c r="CF84" s="1"/>
      <c r="CG84" s="1"/>
      <c r="CH84" s="1"/>
      <c r="CI84" s="1"/>
      <c r="CJ84" s="1"/>
      <c r="CK84" s="1"/>
      <c r="CL84" s="1"/>
      <c r="CM84" s="99"/>
    </row>
    <row r="85" spans="1:91" ht="12.75">
      <c r="A85"/>
      <c r="K85"/>
      <c r="L85"/>
      <c r="S85"/>
      <c r="W85"/>
      <c r="AA85"/>
      <c r="AR85"/>
      <c r="AS85"/>
      <c r="AT85"/>
      <c r="BY85" s="1"/>
      <c r="BZ85" s="1"/>
      <c r="CA85" s="1"/>
      <c r="CB85" s="55"/>
      <c r="CC85"/>
      <c r="CD85" s="1"/>
      <c r="CE85" s="1"/>
      <c r="CF85" s="1"/>
      <c r="CG85" s="1"/>
      <c r="CH85" s="1"/>
      <c r="CI85" s="1"/>
      <c r="CJ85" s="1"/>
      <c r="CK85" s="1"/>
      <c r="CL85" s="1"/>
      <c r="CM85" s="99"/>
    </row>
    <row r="86" spans="1:91" ht="12.75">
      <c r="A86"/>
      <c r="K86"/>
      <c r="L86"/>
      <c r="S86"/>
      <c r="W86"/>
      <c r="AA86"/>
      <c r="AR86"/>
      <c r="AS86"/>
      <c r="AT86"/>
      <c r="BY86" s="1"/>
      <c r="BZ86" s="1"/>
      <c r="CA86" s="1"/>
      <c r="CB86" s="55"/>
      <c r="CC86"/>
      <c r="CD86" s="1"/>
      <c r="CE86" s="1"/>
      <c r="CF86" s="1"/>
      <c r="CG86" s="1"/>
      <c r="CH86" s="1"/>
      <c r="CI86" s="1"/>
      <c r="CJ86" s="1"/>
      <c r="CK86" s="1"/>
      <c r="CL86" s="1"/>
      <c r="CM86" s="99"/>
    </row>
    <row r="87" spans="1:91" ht="12.75">
      <c r="A87"/>
      <c r="K87"/>
      <c r="L87"/>
      <c r="S87"/>
      <c r="W87"/>
      <c r="AA87"/>
      <c r="AR87"/>
      <c r="AS87"/>
      <c r="AT87"/>
      <c r="BY87" s="1"/>
      <c r="BZ87" s="1"/>
      <c r="CA87" s="1"/>
      <c r="CB87" s="55"/>
      <c r="CC87"/>
      <c r="CD87" s="1"/>
      <c r="CE87" s="1"/>
      <c r="CF87" s="1"/>
      <c r="CG87" s="1"/>
      <c r="CH87" s="1"/>
      <c r="CI87" s="1"/>
      <c r="CJ87" s="1"/>
      <c r="CK87" s="1"/>
      <c r="CL87" s="1"/>
      <c r="CM87" s="99"/>
    </row>
    <row r="88" spans="1:91" ht="12.75">
      <c r="A88"/>
      <c r="K88"/>
      <c r="L88"/>
      <c r="W88"/>
      <c r="AA88"/>
      <c r="AR88"/>
      <c r="AS88"/>
      <c r="AT88"/>
      <c r="BY88" s="1"/>
      <c r="BZ88" s="1"/>
      <c r="CA88" s="1"/>
      <c r="CB88" s="55"/>
      <c r="CC88"/>
      <c r="CD88" s="1"/>
      <c r="CE88" s="1"/>
      <c r="CF88" s="1"/>
      <c r="CG88" s="1"/>
      <c r="CH88" s="1"/>
      <c r="CI88" s="1"/>
      <c r="CJ88" s="1"/>
      <c r="CK88" s="1"/>
      <c r="CL88" s="1"/>
      <c r="CM88" s="99"/>
    </row>
    <row r="89" spans="1:91" ht="12.75">
      <c r="A89"/>
      <c r="K89"/>
      <c r="L89"/>
      <c r="S89"/>
      <c r="W89"/>
      <c r="AA89"/>
      <c r="AR89"/>
      <c r="AS89"/>
      <c r="AT89"/>
      <c r="BY89" s="1"/>
      <c r="BZ89" s="1"/>
      <c r="CA89" s="1"/>
      <c r="CB89" s="55"/>
      <c r="CC89"/>
      <c r="CD89" s="1"/>
      <c r="CE89" s="1"/>
      <c r="CF89" s="1"/>
      <c r="CG89" s="1"/>
      <c r="CH89" s="1"/>
      <c r="CI89" s="1"/>
      <c r="CJ89" s="1"/>
      <c r="CK89" s="1"/>
      <c r="CL89" s="1"/>
      <c r="CM89" s="99"/>
    </row>
    <row r="90" spans="1:91" ht="12.75">
      <c r="A90"/>
      <c r="K90"/>
      <c r="L90"/>
      <c r="S90"/>
      <c r="W90"/>
      <c r="AA90"/>
      <c r="AR90"/>
      <c r="AS90"/>
      <c r="AT90"/>
      <c r="BY90" s="1"/>
      <c r="BZ90" s="1"/>
      <c r="CA90" s="1"/>
      <c r="CB90" s="55"/>
      <c r="CC90"/>
      <c r="CD90" s="1"/>
      <c r="CE90" s="1"/>
      <c r="CF90" s="1"/>
      <c r="CG90" s="1"/>
      <c r="CH90" s="1"/>
      <c r="CI90" s="1"/>
      <c r="CJ90" s="1"/>
      <c r="CK90" s="1"/>
      <c r="CL90" s="1"/>
      <c r="CM90" s="99"/>
    </row>
    <row r="91" spans="1:91" ht="12.75">
      <c r="A91"/>
      <c r="K91"/>
      <c r="L91"/>
      <c r="S91"/>
      <c r="W91"/>
      <c r="AA91"/>
      <c r="AR91"/>
      <c r="AS91"/>
      <c r="AT91"/>
      <c r="BY91" s="1"/>
      <c r="BZ91" s="1"/>
      <c r="CA91" s="1"/>
      <c r="CB91" s="55"/>
      <c r="CC91"/>
      <c r="CD91" s="1"/>
      <c r="CE91" s="1"/>
      <c r="CF91" s="1"/>
      <c r="CG91" s="1"/>
      <c r="CH91" s="1"/>
      <c r="CI91" s="1"/>
      <c r="CJ91" s="1"/>
      <c r="CK91" s="1"/>
      <c r="CL91" s="1"/>
      <c r="CM91" s="99"/>
    </row>
    <row r="92" spans="1:91" ht="12.75">
      <c r="A92"/>
      <c r="K92"/>
      <c r="L92"/>
      <c r="S92"/>
      <c r="W92"/>
      <c r="AA92"/>
      <c r="AR92"/>
      <c r="AS92"/>
      <c r="AT92"/>
      <c r="BY92" s="1"/>
      <c r="BZ92" s="1"/>
      <c r="CA92" s="1"/>
      <c r="CB92" s="55"/>
      <c r="CC92"/>
      <c r="CD92" s="1"/>
      <c r="CE92" s="1"/>
      <c r="CF92" s="1"/>
      <c r="CG92" s="1"/>
      <c r="CH92" s="1"/>
      <c r="CI92" s="1"/>
      <c r="CJ92" s="1"/>
      <c r="CK92" s="1"/>
      <c r="CL92" s="1"/>
      <c r="CM92" s="99"/>
    </row>
    <row r="93" spans="1:91" ht="12.75">
      <c r="A93"/>
      <c r="K93"/>
      <c r="L93"/>
      <c r="S93"/>
      <c r="W93"/>
      <c r="AA93"/>
      <c r="AR93"/>
      <c r="AS93"/>
      <c r="AT93"/>
      <c r="BY93" s="1"/>
      <c r="BZ93" s="1"/>
      <c r="CA93" s="1"/>
      <c r="CB93" s="55"/>
      <c r="CC93"/>
      <c r="CD93" s="1"/>
      <c r="CE93" s="1"/>
      <c r="CF93" s="1"/>
      <c r="CG93" s="1"/>
      <c r="CH93" s="1"/>
      <c r="CI93" s="1"/>
      <c r="CJ93" s="1"/>
      <c r="CK93" s="1"/>
      <c r="CL93" s="1"/>
      <c r="CM93" s="99"/>
    </row>
    <row r="94" spans="1:91" ht="12.75">
      <c r="A94"/>
      <c r="K94"/>
      <c r="L94"/>
      <c r="S94"/>
      <c r="W94"/>
      <c r="AA94"/>
      <c r="AR94"/>
      <c r="AS94"/>
      <c r="AT94"/>
      <c r="BY94" s="1"/>
      <c r="BZ94" s="1"/>
      <c r="CA94" s="1"/>
      <c r="CB94" s="55"/>
      <c r="CC94"/>
      <c r="CD94" s="1"/>
      <c r="CE94" s="1"/>
      <c r="CF94" s="1"/>
      <c r="CG94" s="1"/>
      <c r="CH94" s="1"/>
      <c r="CI94" s="1"/>
      <c r="CJ94" s="1"/>
      <c r="CK94" s="1"/>
      <c r="CL94" s="1"/>
      <c r="CM94" s="99"/>
    </row>
    <row r="95" spans="1:91" ht="12.75">
      <c r="A95"/>
      <c r="K95"/>
      <c r="L95"/>
      <c r="S95"/>
      <c r="W95"/>
      <c r="AA95"/>
      <c r="AR95"/>
      <c r="AS95"/>
      <c r="AT95"/>
      <c r="BY95" s="1"/>
      <c r="BZ95" s="1"/>
      <c r="CA95" s="1"/>
      <c r="CB95" s="55"/>
      <c r="CC95"/>
      <c r="CD95" s="1"/>
      <c r="CE95" s="1"/>
      <c r="CF95" s="1"/>
      <c r="CG95" s="1"/>
      <c r="CH95" s="1"/>
      <c r="CI95" s="1"/>
      <c r="CJ95" s="1"/>
      <c r="CK95" s="1"/>
      <c r="CL95" s="1"/>
      <c r="CM95" s="99"/>
    </row>
    <row r="96" spans="1:91" ht="12.75">
      <c r="A96"/>
      <c r="K96"/>
      <c r="L96"/>
      <c r="S96"/>
      <c r="W96"/>
      <c r="AA96"/>
      <c r="AR96"/>
      <c r="AS96"/>
      <c r="AT96"/>
      <c r="BY96" s="1"/>
      <c r="BZ96" s="1"/>
      <c r="CA96" s="1"/>
      <c r="CB96" s="55"/>
      <c r="CC96"/>
      <c r="CD96" s="1"/>
      <c r="CE96" s="1"/>
      <c r="CF96" s="1"/>
      <c r="CG96" s="1"/>
      <c r="CH96" s="1"/>
      <c r="CI96" s="1"/>
      <c r="CJ96" s="1"/>
      <c r="CK96" s="1"/>
      <c r="CL96" s="1"/>
      <c r="CM96" s="99"/>
    </row>
    <row r="97" spans="1:91" ht="12.75">
      <c r="A97"/>
      <c r="K97"/>
      <c r="L97"/>
      <c r="S97"/>
      <c r="W97"/>
      <c r="AA97"/>
      <c r="AR97"/>
      <c r="AS97"/>
      <c r="AT97"/>
      <c r="BY97" s="1"/>
      <c r="BZ97" s="1"/>
      <c r="CA97" s="1"/>
      <c r="CB97" s="55"/>
      <c r="CC97"/>
      <c r="CD97" s="1"/>
      <c r="CE97" s="1"/>
      <c r="CF97" s="1"/>
      <c r="CG97" s="1"/>
      <c r="CH97" s="1"/>
      <c r="CI97" s="1"/>
      <c r="CJ97" s="1"/>
      <c r="CK97" s="1"/>
      <c r="CL97" s="1"/>
      <c r="CM97" s="99"/>
    </row>
    <row r="98" spans="1:91" ht="12.75">
      <c r="A98"/>
      <c r="K98"/>
      <c r="L98"/>
      <c r="S98"/>
      <c r="W98"/>
      <c r="AA98"/>
      <c r="AR98"/>
      <c r="AS98"/>
      <c r="AT98"/>
      <c r="BY98" s="1"/>
      <c r="BZ98" s="1"/>
      <c r="CA98" s="1"/>
      <c r="CB98" s="55"/>
      <c r="CC98"/>
      <c r="CD98" s="1"/>
      <c r="CE98" s="1"/>
      <c r="CF98" s="1"/>
      <c r="CG98" s="1"/>
      <c r="CH98" s="1"/>
      <c r="CI98" s="1"/>
      <c r="CJ98" s="1"/>
      <c r="CK98" s="1"/>
      <c r="CL98" s="1"/>
      <c r="CM98" s="99"/>
    </row>
    <row r="99" spans="1:91" ht="12.75">
      <c r="A99"/>
      <c r="K99"/>
      <c r="L99"/>
      <c r="S99"/>
      <c r="W99"/>
      <c r="AA99"/>
      <c r="AR99"/>
      <c r="AS99"/>
      <c r="AT99"/>
      <c r="BY99" s="1"/>
      <c r="BZ99" s="1"/>
      <c r="CA99" s="1"/>
      <c r="CB99" s="55"/>
      <c r="CC99"/>
      <c r="CD99" s="1"/>
      <c r="CE99" s="1"/>
      <c r="CF99" s="1"/>
      <c r="CG99" s="1"/>
      <c r="CH99" s="1"/>
      <c r="CI99" s="1"/>
      <c r="CJ99" s="1"/>
      <c r="CK99" s="1"/>
      <c r="CL99" s="1"/>
      <c r="CM99" s="99"/>
    </row>
    <row r="100" spans="1:91" ht="12.75">
      <c r="A100"/>
      <c r="K100"/>
      <c r="L100"/>
      <c r="S100"/>
      <c r="W100"/>
      <c r="AA100"/>
      <c r="AR100"/>
      <c r="AS100"/>
      <c r="AT100"/>
      <c r="BY100" s="1"/>
      <c r="BZ100" s="1"/>
      <c r="CA100" s="1"/>
      <c r="CB100" s="55"/>
      <c r="CC100"/>
      <c r="CD100" s="1"/>
      <c r="CE100" s="1"/>
      <c r="CF100" s="1"/>
      <c r="CG100" s="1"/>
      <c r="CH100" s="1"/>
      <c r="CI100" s="1"/>
      <c r="CJ100" s="1"/>
      <c r="CK100" s="1"/>
      <c r="CL100" s="1"/>
      <c r="CM100" s="99"/>
    </row>
    <row r="101" spans="1:91" ht="12.75">
      <c r="A101"/>
      <c r="K101"/>
      <c r="L101"/>
      <c r="S101"/>
      <c r="W101"/>
      <c r="AA101"/>
      <c r="AR101"/>
      <c r="AS101"/>
      <c r="AT101"/>
      <c r="BY101" s="1"/>
      <c r="BZ101" s="1"/>
      <c r="CA101" s="1"/>
      <c r="CB101" s="55"/>
      <c r="CC101"/>
      <c r="CD101" s="1"/>
      <c r="CE101" s="1"/>
      <c r="CF101" s="1"/>
      <c r="CG101" s="1"/>
      <c r="CH101" s="1"/>
      <c r="CI101" s="1"/>
      <c r="CJ101" s="1"/>
      <c r="CK101" s="1"/>
      <c r="CL101" s="1"/>
      <c r="CM101" s="99"/>
    </row>
    <row r="102" spans="10:91" ht="12.75">
      <c r="J102" s="1"/>
      <c r="S102"/>
      <c r="BY102" s="1"/>
      <c r="BZ102" s="1"/>
      <c r="CA102" s="1"/>
      <c r="CB102" s="55"/>
      <c r="CC102" s="56"/>
      <c r="CD102" s="1"/>
      <c r="CE102" s="1"/>
      <c r="CF102" s="1"/>
      <c r="CG102" s="1"/>
      <c r="CH102" s="1"/>
      <c r="CI102" s="1"/>
      <c r="CJ102" s="1"/>
      <c r="CK102" s="1"/>
      <c r="CL102" s="1"/>
      <c r="CM102" s="99"/>
    </row>
    <row r="103" spans="10:91" ht="12.75">
      <c r="J103" s="1"/>
      <c r="S103"/>
      <c r="BY103" s="1"/>
      <c r="BZ103" s="1"/>
      <c r="CA103" s="1"/>
      <c r="CB103" s="55"/>
      <c r="CC103" s="56"/>
      <c r="CD103" s="1"/>
      <c r="CE103" s="1"/>
      <c r="CF103" s="1"/>
      <c r="CG103" s="1"/>
      <c r="CH103" s="1"/>
      <c r="CI103" s="1"/>
      <c r="CJ103" s="1"/>
      <c r="CK103" s="1"/>
      <c r="CL103" s="1"/>
      <c r="CM103" s="99"/>
    </row>
    <row r="104" spans="10:91" ht="12.75">
      <c r="J104" s="1"/>
      <c r="BY104" s="1"/>
      <c r="BZ104" s="1"/>
      <c r="CA104" s="1"/>
      <c r="CB104" s="55"/>
      <c r="CC104" s="56"/>
      <c r="CD104" s="1"/>
      <c r="CE104" s="1"/>
      <c r="CF104" s="1"/>
      <c r="CG104" s="1"/>
      <c r="CH104" s="1"/>
      <c r="CI104" s="1"/>
      <c r="CJ104" s="1"/>
      <c r="CK104" s="1"/>
      <c r="CL104" s="1"/>
      <c r="CM104" s="99"/>
    </row>
    <row r="105" spans="10:91" ht="12.75">
      <c r="J105" s="1"/>
      <c r="BY105" s="1"/>
      <c r="BZ105" s="1"/>
      <c r="CA105" s="1"/>
      <c r="CB105" s="55"/>
      <c r="CC105" s="56"/>
      <c r="CD105" s="1"/>
      <c r="CE105" s="1"/>
      <c r="CF105" s="1"/>
      <c r="CG105" s="1"/>
      <c r="CH105" s="1"/>
      <c r="CI105" s="1"/>
      <c r="CJ105" s="1"/>
      <c r="CK105" s="1"/>
      <c r="CL105" s="1"/>
      <c r="CM105" s="99"/>
    </row>
    <row r="106" spans="10:91" ht="12.75">
      <c r="J106" s="1"/>
      <c r="BY106" s="1"/>
      <c r="BZ106" s="1"/>
      <c r="CA106" s="1"/>
      <c r="CB106" s="55"/>
      <c r="CC106" s="56"/>
      <c r="CD106" s="1"/>
      <c r="CE106" s="1"/>
      <c r="CF106" s="1"/>
      <c r="CG106" s="1"/>
      <c r="CH106" s="1"/>
      <c r="CI106" s="1"/>
      <c r="CJ106" s="1"/>
      <c r="CK106" s="1"/>
      <c r="CL106" s="1"/>
      <c r="CM106" s="99"/>
    </row>
    <row r="107" spans="10:91" ht="12.75">
      <c r="J107" s="1"/>
      <c r="BY107" s="1"/>
      <c r="BZ107" s="1"/>
      <c r="CA107" s="1"/>
      <c r="CB107" s="55"/>
      <c r="CC107" s="56"/>
      <c r="CD107" s="1"/>
      <c r="CE107" s="1"/>
      <c r="CF107" s="1"/>
      <c r="CG107" s="1"/>
      <c r="CH107" s="1"/>
      <c r="CI107" s="1"/>
      <c r="CJ107" s="1"/>
      <c r="CK107" s="1"/>
      <c r="CL107" s="1"/>
      <c r="CM107" s="99"/>
    </row>
    <row r="108" spans="10:91" ht="12.75">
      <c r="J108" s="1"/>
      <c r="BY108" s="1"/>
      <c r="BZ108" s="1"/>
      <c r="CA108" s="1"/>
      <c r="CB108" s="55"/>
      <c r="CC108" s="56"/>
      <c r="CD108" s="1"/>
      <c r="CE108" s="1"/>
      <c r="CF108" s="1"/>
      <c r="CG108" s="1"/>
      <c r="CH108" s="1"/>
      <c r="CI108" s="1"/>
      <c r="CJ108" s="1"/>
      <c r="CK108" s="1"/>
      <c r="CL108" s="1"/>
      <c r="CM108" s="99"/>
    </row>
    <row r="109" spans="10:91" ht="12.75">
      <c r="J109" s="1"/>
      <c r="BY109" s="1"/>
      <c r="BZ109" s="1"/>
      <c r="CA109" s="1"/>
      <c r="CB109" s="55"/>
      <c r="CC109" s="56"/>
      <c r="CD109" s="1"/>
      <c r="CE109" s="1"/>
      <c r="CF109" s="1"/>
      <c r="CG109" s="1"/>
      <c r="CH109" s="1"/>
      <c r="CI109" s="1"/>
      <c r="CJ109" s="1"/>
      <c r="CK109" s="1"/>
      <c r="CL109" s="1"/>
      <c r="CM109" s="99"/>
    </row>
    <row r="110" spans="10:91" ht="12.75">
      <c r="J110" s="1"/>
      <c r="BY110" s="1"/>
      <c r="BZ110" s="1"/>
      <c r="CA110" s="1"/>
      <c r="CB110" s="55"/>
      <c r="CC110" s="56"/>
      <c r="CD110" s="1"/>
      <c r="CE110" s="1"/>
      <c r="CF110" s="1"/>
      <c r="CG110" s="1"/>
      <c r="CH110" s="1"/>
      <c r="CI110" s="1"/>
      <c r="CJ110" s="1"/>
      <c r="CK110" s="1"/>
      <c r="CL110" s="1"/>
      <c r="CM110" s="99"/>
    </row>
    <row r="111" spans="10:91" ht="12.75">
      <c r="J111" s="1"/>
      <c r="BY111" s="1"/>
      <c r="BZ111" s="1"/>
      <c r="CA111" s="1"/>
      <c r="CB111" s="55"/>
      <c r="CC111" s="56"/>
      <c r="CD111" s="1"/>
      <c r="CE111" s="1"/>
      <c r="CF111" s="1"/>
      <c r="CG111" s="1"/>
      <c r="CH111" s="1"/>
      <c r="CI111" s="1"/>
      <c r="CJ111" s="1"/>
      <c r="CK111" s="1"/>
      <c r="CL111" s="1"/>
      <c r="CM111" s="99"/>
    </row>
    <row r="112" spans="10:91" ht="12.75">
      <c r="J112" s="1"/>
      <c r="BY112" s="1"/>
      <c r="BZ112" s="1"/>
      <c r="CA112" s="1"/>
      <c r="CB112" s="55"/>
      <c r="CC112" s="56"/>
      <c r="CD112" s="1"/>
      <c r="CE112" s="1"/>
      <c r="CF112" s="1"/>
      <c r="CG112" s="1"/>
      <c r="CH112" s="1"/>
      <c r="CI112" s="1"/>
      <c r="CJ112" s="1"/>
      <c r="CK112" s="1"/>
      <c r="CL112" s="1"/>
      <c r="CM112" s="99"/>
    </row>
    <row r="113" spans="10:91" ht="12.75">
      <c r="J113" s="1"/>
      <c r="BY113" s="1"/>
      <c r="BZ113" s="1"/>
      <c r="CA113" s="1"/>
      <c r="CB113" s="55"/>
      <c r="CC113" s="56"/>
      <c r="CD113" s="1"/>
      <c r="CE113" s="1"/>
      <c r="CF113" s="1"/>
      <c r="CG113" s="1"/>
      <c r="CH113" s="1"/>
      <c r="CI113" s="1"/>
      <c r="CJ113" s="1"/>
      <c r="CK113" s="1"/>
      <c r="CL113" s="1"/>
      <c r="CM113" s="99"/>
    </row>
    <row r="114" spans="10:91" ht="12.75">
      <c r="J114" s="1"/>
      <c r="BY114" s="1"/>
      <c r="BZ114" s="1"/>
      <c r="CA114" s="1"/>
      <c r="CB114" s="55"/>
      <c r="CC114" s="56"/>
      <c r="CD114" s="1"/>
      <c r="CE114" s="1"/>
      <c r="CF114" s="1"/>
      <c r="CG114" s="1"/>
      <c r="CH114" s="1"/>
      <c r="CI114" s="1"/>
      <c r="CJ114" s="1"/>
      <c r="CK114" s="1"/>
      <c r="CL114" s="1"/>
      <c r="CM114" s="99"/>
    </row>
    <row r="115" spans="10:91" ht="12.75">
      <c r="J115" s="1"/>
      <c r="BY115" s="1"/>
      <c r="BZ115" s="1"/>
      <c r="CA115" s="1"/>
      <c r="CB115" s="55"/>
      <c r="CC115" s="56"/>
      <c r="CD115" s="1"/>
      <c r="CE115" s="1"/>
      <c r="CF115" s="1"/>
      <c r="CG115" s="1"/>
      <c r="CH115" s="1"/>
      <c r="CI115" s="1"/>
      <c r="CJ115" s="1"/>
      <c r="CK115" s="1"/>
      <c r="CL115" s="1"/>
      <c r="CM115" s="99"/>
    </row>
    <row r="116" spans="10:91" ht="12.75">
      <c r="J116" s="1"/>
      <c r="BY116" s="1"/>
      <c r="BZ116" s="1"/>
      <c r="CA116" s="1"/>
      <c r="CB116" s="55"/>
      <c r="CC116" s="56"/>
      <c r="CD116" s="1"/>
      <c r="CE116" s="1"/>
      <c r="CF116" s="1"/>
      <c r="CG116" s="1"/>
      <c r="CH116" s="1"/>
      <c r="CI116" s="1"/>
      <c r="CJ116" s="1"/>
      <c r="CK116" s="1"/>
      <c r="CL116" s="1"/>
      <c r="CM116" s="99"/>
    </row>
    <row r="117" spans="10:91" ht="12.75">
      <c r="J117" s="1"/>
      <c r="BY117" s="1"/>
      <c r="BZ117" s="1"/>
      <c r="CA117" s="1"/>
      <c r="CB117" s="55"/>
      <c r="CC117" s="56"/>
      <c r="CD117" s="1"/>
      <c r="CE117" s="1"/>
      <c r="CF117" s="1"/>
      <c r="CG117" s="1"/>
      <c r="CH117" s="1"/>
      <c r="CI117" s="1"/>
      <c r="CJ117" s="1"/>
      <c r="CK117" s="1"/>
      <c r="CL117" s="1"/>
      <c r="CM117" s="99"/>
    </row>
    <row r="118" spans="10:91" ht="12.75">
      <c r="J118" s="1"/>
      <c r="BY118" s="1"/>
      <c r="BZ118" s="1"/>
      <c r="CA118" s="1"/>
      <c r="CB118" s="55"/>
      <c r="CC118" s="56"/>
      <c r="CD118" s="1"/>
      <c r="CE118" s="1"/>
      <c r="CF118" s="1"/>
      <c r="CG118" s="1"/>
      <c r="CH118" s="1"/>
      <c r="CI118" s="1"/>
      <c r="CJ118" s="1"/>
      <c r="CK118" s="1"/>
      <c r="CL118" s="1"/>
      <c r="CM118" s="99"/>
    </row>
    <row r="119" spans="10:91" ht="12.75">
      <c r="J119" s="1"/>
      <c r="BY119" s="1"/>
      <c r="BZ119" s="1"/>
      <c r="CA119" s="1"/>
      <c r="CB119" s="55"/>
      <c r="CC119" s="56"/>
      <c r="CD119" s="1"/>
      <c r="CE119" s="1"/>
      <c r="CF119" s="1"/>
      <c r="CG119" s="1"/>
      <c r="CH119" s="1"/>
      <c r="CI119" s="1"/>
      <c r="CJ119" s="1"/>
      <c r="CK119" s="1"/>
      <c r="CL119" s="1"/>
      <c r="CM119" s="99"/>
    </row>
    <row r="120" spans="10:91" ht="12.75">
      <c r="J120" s="1"/>
      <c r="BY120" s="1"/>
      <c r="BZ120" s="1"/>
      <c r="CA120" s="1"/>
      <c r="CB120" s="55"/>
      <c r="CC120" s="56"/>
      <c r="CD120" s="1"/>
      <c r="CE120" s="1"/>
      <c r="CF120" s="1"/>
      <c r="CG120" s="1"/>
      <c r="CH120" s="1"/>
      <c r="CI120" s="1"/>
      <c r="CJ120" s="1"/>
      <c r="CK120" s="1"/>
      <c r="CL120" s="1"/>
      <c r="CM120" s="99"/>
    </row>
    <row r="121" spans="10:91" ht="12.75">
      <c r="J121" s="1"/>
      <c r="BY121" s="1"/>
      <c r="BZ121" s="1"/>
      <c r="CA121" s="1"/>
      <c r="CB121" s="55"/>
      <c r="CC121" s="56"/>
      <c r="CD121" s="1"/>
      <c r="CE121" s="1"/>
      <c r="CF121" s="1"/>
      <c r="CG121" s="1"/>
      <c r="CH121" s="1"/>
      <c r="CI121" s="1"/>
      <c r="CJ121" s="1"/>
      <c r="CK121" s="1"/>
      <c r="CL121" s="1"/>
      <c r="CM121" s="99"/>
    </row>
    <row r="122" spans="10:91" ht="12.75">
      <c r="J122" s="1"/>
      <c r="BY122" s="1"/>
      <c r="BZ122" s="1"/>
      <c r="CA122" s="1"/>
      <c r="CB122" s="55"/>
      <c r="CC122" s="56"/>
      <c r="CD122" s="1"/>
      <c r="CE122" s="1"/>
      <c r="CF122" s="1"/>
      <c r="CG122" s="1"/>
      <c r="CH122" s="1"/>
      <c r="CI122" s="1"/>
      <c r="CJ122" s="1"/>
      <c r="CK122" s="1"/>
      <c r="CL122" s="1"/>
      <c r="CM122" s="99"/>
    </row>
    <row r="123" spans="10:91" ht="12.75">
      <c r="J123" s="1"/>
      <c r="BY123" s="1"/>
      <c r="BZ123" s="1"/>
      <c r="CA123" s="1"/>
      <c r="CB123" s="55"/>
      <c r="CC123" s="56"/>
      <c r="CD123" s="1"/>
      <c r="CE123" s="1"/>
      <c r="CF123" s="1"/>
      <c r="CG123" s="1"/>
      <c r="CH123" s="1"/>
      <c r="CI123" s="1"/>
      <c r="CJ123" s="1"/>
      <c r="CK123" s="1"/>
      <c r="CL123" s="1"/>
      <c r="CM123" s="99"/>
    </row>
    <row r="124" spans="10:91" ht="12.75">
      <c r="J124" s="1"/>
      <c r="BY124" s="1"/>
      <c r="BZ124" s="1"/>
      <c r="CA124" s="1"/>
      <c r="CB124" s="55"/>
      <c r="CC124" s="56"/>
      <c r="CD124" s="1"/>
      <c r="CE124" s="1"/>
      <c r="CF124" s="1"/>
      <c r="CG124" s="1"/>
      <c r="CH124" s="1"/>
      <c r="CI124" s="1"/>
      <c r="CJ124" s="1"/>
      <c r="CK124" s="1"/>
      <c r="CL124" s="1"/>
      <c r="CM124" s="99"/>
    </row>
    <row r="125" spans="10:91" ht="12.75">
      <c r="J125" s="1"/>
      <c r="BY125" s="1"/>
      <c r="BZ125" s="1"/>
      <c r="CA125" s="1"/>
      <c r="CB125" s="55"/>
      <c r="CC125" s="56"/>
      <c r="CD125" s="1"/>
      <c r="CE125" s="1"/>
      <c r="CF125" s="1"/>
      <c r="CG125" s="1"/>
      <c r="CH125" s="1"/>
      <c r="CI125" s="1"/>
      <c r="CJ125" s="1"/>
      <c r="CK125" s="1"/>
      <c r="CL125" s="1"/>
      <c r="CM125" s="99"/>
    </row>
    <row r="126" spans="10:91" ht="12.75">
      <c r="J126" s="1"/>
      <c r="BY126" s="1"/>
      <c r="BZ126" s="1"/>
      <c r="CA126" s="1"/>
      <c r="CB126" s="55"/>
      <c r="CC126" s="56"/>
      <c r="CD126" s="1"/>
      <c r="CE126" s="1"/>
      <c r="CF126" s="1"/>
      <c r="CG126" s="1"/>
      <c r="CH126" s="1"/>
      <c r="CI126" s="1"/>
      <c r="CJ126" s="1"/>
      <c r="CK126" s="1"/>
      <c r="CL126" s="1"/>
      <c r="CM126" s="99"/>
    </row>
    <row r="127" spans="10:91" ht="12.75">
      <c r="J127" s="1"/>
      <c r="BY127" s="1"/>
      <c r="BZ127" s="1"/>
      <c r="CA127" s="1"/>
      <c r="CB127" s="55"/>
      <c r="CC127" s="56"/>
      <c r="CD127" s="1"/>
      <c r="CE127" s="1"/>
      <c r="CF127" s="1"/>
      <c r="CG127" s="1"/>
      <c r="CH127" s="1"/>
      <c r="CI127" s="1"/>
      <c r="CJ127" s="1"/>
      <c r="CK127" s="1"/>
      <c r="CL127" s="1"/>
      <c r="CM127" s="99"/>
    </row>
    <row r="128" spans="10:91" ht="12.75">
      <c r="J128" s="1"/>
      <c r="BY128" s="1"/>
      <c r="BZ128" s="1"/>
      <c r="CA128" s="1"/>
      <c r="CB128" s="55"/>
      <c r="CC128" s="56"/>
      <c r="CD128" s="1"/>
      <c r="CE128" s="1"/>
      <c r="CF128" s="1"/>
      <c r="CG128" s="1"/>
      <c r="CH128" s="1"/>
      <c r="CI128" s="1"/>
      <c r="CJ128" s="1"/>
      <c r="CK128" s="1"/>
      <c r="CL128" s="1"/>
      <c r="CM128" s="99"/>
    </row>
    <row r="129" spans="10:91" ht="12.75">
      <c r="J129" s="1"/>
      <c r="BY129" s="1"/>
      <c r="BZ129" s="1"/>
      <c r="CA129" s="1"/>
      <c r="CB129" s="55"/>
      <c r="CC129" s="56"/>
      <c r="CD129" s="1"/>
      <c r="CE129" s="1"/>
      <c r="CF129" s="1"/>
      <c r="CG129" s="1"/>
      <c r="CH129" s="1"/>
      <c r="CI129" s="1"/>
      <c r="CJ129" s="1"/>
      <c r="CK129" s="1"/>
      <c r="CL129" s="1"/>
      <c r="CM129" s="99"/>
    </row>
    <row r="130" spans="10:91" ht="12.75">
      <c r="J130" s="1"/>
      <c r="BY130" s="1"/>
      <c r="BZ130" s="1"/>
      <c r="CA130" s="1"/>
      <c r="CB130" s="55"/>
      <c r="CC130" s="56"/>
      <c r="CD130" s="1"/>
      <c r="CE130" s="1"/>
      <c r="CF130" s="1"/>
      <c r="CG130" s="1"/>
      <c r="CH130" s="1"/>
      <c r="CI130" s="1"/>
      <c r="CJ130" s="1"/>
      <c r="CK130" s="1"/>
      <c r="CL130" s="1"/>
      <c r="CM130" s="99"/>
    </row>
    <row r="131" spans="10:91" ht="12.75">
      <c r="J131" s="1"/>
      <c r="BY131" s="1"/>
      <c r="BZ131" s="1"/>
      <c r="CA131" s="1"/>
      <c r="CB131" s="55"/>
      <c r="CC131" s="56"/>
      <c r="CD131" s="1"/>
      <c r="CE131" s="1"/>
      <c r="CF131" s="1"/>
      <c r="CG131" s="1"/>
      <c r="CH131" s="1"/>
      <c r="CI131" s="1"/>
      <c r="CJ131" s="1"/>
      <c r="CK131" s="1"/>
      <c r="CL131" s="1"/>
      <c r="CM131" s="99"/>
    </row>
    <row r="132" spans="10:91" ht="12.75">
      <c r="J132" s="1"/>
      <c r="BY132" s="1"/>
      <c r="BZ132" s="1"/>
      <c r="CA132" s="1"/>
      <c r="CB132" s="55"/>
      <c r="CC132" s="56"/>
      <c r="CD132" s="1"/>
      <c r="CE132" s="1"/>
      <c r="CF132" s="1"/>
      <c r="CG132" s="1"/>
      <c r="CH132" s="1"/>
      <c r="CI132" s="1"/>
      <c r="CJ132" s="1"/>
      <c r="CK132" s="1"/>
      <c r="CL132" s="1"/>
      <c r="CM132" s="99"/>
    </row>
    <row r="133" spans="10:91" ht="12.75">
      <c r="J133" s="1"/>
      <c r="BY133" s="1"/>
      <c r="BZ133" s="1"/>
      <c r="CA133" s="1"/>
      <c r="CB133" s="55"/>
      <c r="CC133" s="56"/>
      <c r="CD133" s="1"/>
      <c r="CE133" s="1"/>
      <c r="CF133" s="1"/>
      <c r="CG133" s="1"/>
      <c r="CH133" s="1"/>
      <c r="CI133" s="1"/>
      <c r="CJ133" s="1"/>
      <c r="CK133" s="1"/>
      <c r="CL133" s="1"/>
      <c r="CM133" s="99"/>
    </row>
    <row r="134" spans="10:91" ht="12.75">
      <c r="J134" s="1"/>
      <c r="BY134" s="1"/>
      <c r="BZ134" s="1"/>
      <c r="CA134" s="1"/>
      <c r="CB134" s="55"/>
      <c r="CC134" s="56"/>
      <c r="CD134" s="1"/>
      <c r="CE134" s="1"/>
      <c r="CF134" s="1"/>
      <c r="CG134" s="1"/>
      <c r="CH134" s="1"/>
      <c r="CI134" s="1"/>
      <c r="CJ134" s="1"/>
      <c r="CK134" s="1"/>
      <c r="CL134" s="1"/>
      <c r="CM134" s="99"/>
    </row>
    <row r="135" spans="10:91" ht="12.75">
      <c r="J135" s="1"/>
      <c r="BY135" s="1"/>
      <c r="BZ135" s="1"/>
      <c r="CA135" s="1"/>
      <c r="CB135" s="55"/>
      <c r="CC135" s="56"/>
      <c r="CD135" s="1"/>
      <c r="CE135" s="1"/>
      <c r="CF135" s="1"/>
      <c r="CG135" s="1"/>
      <c r="CH135" s="1"/>
      <c r="CI135" s="1"/>
      <c r="CJ135" s="1"/>
      <c r="CK135" s="1"/>
      <c r="CL135" s="1"/>
      <c r="CM135" s="99"/>
    </row>
    <row r="136" spans="10:91" ht="12.75">
      <c r="J136" s="1"/>
      <c r="BY136" s="1"/>
      <c r="BZ136" s="1"/>
      <c r="CA136" s="1"/>
      <c r="CB136" s="55"/>
      <c r="CC136" s="56"/>
      <c r="CD136" s="1"/>
      <c r="CE136" s="1"/>
      <c r="CF136" s="1"/>
      <c r="CG136" s="1"/>
      <c r="CH136" s="1"/>
      <c r="CI136" s="1"/>
      <c r="CJ136" s="1"/>
      <c r="CK136" s="1"/>
      <c r="CL136" s="1"/>
      <c r="CM136" s="99"/>
    </row>
    <row r="137" spans="10:91" ht="12.75">
      <c r="J137" s="1"/>
      <c r="BY137" s="1"/>
      <c r="BZ137" s="1"/>
      <c r="CA137" s="1"/>
      <c r="CB137" s="55"/>
      <c r="CC137" s="56"/>
      <c r="CD137" s="1"/>
      <c r="CE137" s="1"/>
      <c r="CF137" s="1"/>
      <c r="CG137" s="1"/>
      <c r="CH137" s="1"/>
      <c r="CI137" s="1"/>
      <c r="CJ137" s="1"/>
      <c r="CK137" s="1"/>
      <c r="CL137" s="1"/>
      <c r="CM137" s="99"/>
    </row>
    <row r="138" spans="10:81" ht="12.75">
      <c r="J138" s="1"/>
      <c r="CC138" s="56"/>
    </row>
    <row r="139" spans="10:81" ht="12.75">
      <c r="J139" s="1"/>
      <c r="CC139" s="56"/>
    </row>
    <row r="140" spans="10:81" ht="12.75">
      <c r="J140" s="1"/>
      <c r="CC140" s="56"/>
    </row>
    <row r="141" spans="10:81" ht="12.75">
      <c r="J141" s="1"/>
      <c r="CC141" s="56"/>
    </row>
    <row r="142" spans="10:81" ht="12.75">
      <c r="J142" s="1"/>
      <c r="CC142" s="56"/>
    </row>
    <row r="143" spans="10:81" ht="12.75">
      <c r="J143" s="1"/>
      <c r="CC143" s="56"/>
    </row>
    <row r="144" spans="10:81" ht="12.75">
      <c r="J144" s="1"/>
      <c r="CC144" s="56"/>
    </row>
    <row r="145" spans="10:81" ht="12.75">
      <c r="J145" s="1"/>
      <c r="CC145" s="56"/>
    </row>
    <row r="146" spans="10:81" ht="12.75">
      <c r="J146" s="1"/>
      <c r="CC146" s="56"/>
    </row>
    <row r="147" spans="10:81" ht="12.75">
      <c r="J147" s="1"/>
      <c r="CC147" s="56"/>
    </row>
    <row r="148" spans="10:81" ht="12.75">
      <c r="J148" s="1"/>
      <c r="CC148" s="56"/>
    </row>
    <row r="149" spans="10:81" ht="12.75">
      <c r="J149" s="1"/>
      <c r="CC149" s="56"/>
    </row>
    <row r="150" spans="10:81" ht="12.75">
      <c r="J150" s="1"/>
      <c r="CC150" s="56"/>
    </row>
    <row r="151" spans="10:81" ht="12.75">
      <c r="J151" s="1"/>
      <c r="CC151" s="56"/>
    </row>
    <row r="152" spans="10:81" ht="12.75">
      <c r="J152" s="1"/>
      <c r="CC152" s="56"/>
    </row>
    <row r="153" spans="10:81" ht="12.75">
      <c r="J153" s="1"/>
      <c r="CC153" s="56"/>
    </row>
    <row r="154" spans="10:81" ht="12.75">
      <c r="J154" s="1"/>
      <c r="CC154" s="56"/>
    </row>
    <row r="155" spans="10:81" ht="12.75">
      <c r="J155" s="1"/>
      <c r="CC155" s="56"/>
    </row>
    <row r="156" spans="10:81" ht="12.75">
      <c r="J156" s="1"/>
      <c r="CC156" s="56"/>
    </row>
    <row r="157" spans="10:81" ht="12.75">
      <c r="J157" s="1"/>
      <c r="CC157" s="56"/>
    </row>
    <row r="158" spans="10:81" ht="12.75">
      <c r="J158" s="1"/>
      <c r="CC158" s="56"/>
    </row>
    <row r="159" spans="10:81" ht="12.75">
      <c r="J159" s="1"/>
      <c r="CC159" s="56"/>
    </row>
    <row r="160" spans="10:81" ht="12.75">
      <c r="J160" s="1"/>
      <c r="CC160" s="56"/>
    </row>
    <row r="161" spans="10:81" ht="12.75">
      <c r="J161" s="1"/>
      <c r="CC161" s="56"/>
    </row>
    <row r="162" spans="10:81" ht="12.75">
      <c r="J162" s="1"/>
      <c r="CC162" s="56"/>
    </row>
    <row r="163" spans="10:81" ht="12.75">
      <c r="J163" s="1"/>
      <c r="CC163" s="56"/>
    </row>
    <row r="164" spans="10:81" ht="12.75">
      <c r="J164" s="1"/>
      <c r="CC164" s="56"/>
    </row>
    <row r="165" spans="10:81" ht="12.75">
      <c r="J165" s="1"/>
      <c r="CC165" s="56"/>
    </row>
    <row r="166" spans="10:81" ht="12.75">
      <c r="J166" s="1"/>
      <c r="CC166" s="56"/>
    </row>
    <row r="167" spans="10:81" ht="12.75">
      <c r="J167" s="1"/>
      <c r="CC167" s="56"/>
    </row>
    <row r="168" spans="10:81" ht="12.75">
      <c r="J168" s="1"/>
      <c r="CC168" s="56"/>
    </row>
    <row r="169" spans="10:81" ht="12.75">
      <c r="J169" s="1"/>
      <c r="CC169" s="56"/>
    </row>
    <row r="170" spans="10:81" ht="12.75">
      <c r="J170" s="1"/>
      <c r="CC170" s="56"/>
    </row>
    <row r="171" spans="10:81" ht="12.75">
      <c r="J171" s="1"/>
      <c r="CC171" s="56"/>
    </row>
    <row r="172" spans="10:81" ht="12.75">
      <c r="J172" s="1"/>
      <c r="CC172" s="56"/>
    </row>
    <row r="173" spans="10:81" ht="12.75">
      <c r="J173" s="1"/>
      <c r="CC173" s="56"/>
    </row>
    <row r="174" spans="10:81" ht="12.75">
      <c r="J174" s="1"/>
      <c r="CC174" s="56"/>
    </row>
    <row r="175" spans="10:81" ht="12.75">
      <c r="J175" s="1"/>
      <c r="CC175" s="56"/>
    </row>
    <row r="176" spans="10:81" ht="12.75">
      <c r="J176" s="1"/>
      <c r="CC176" s="56"/>
    </row>
    <row r="177" spans="10:81" ht="12.75">
      <c r="J177" s="1"/>
      <c r="CC177" s="56"/>
    </row>
    <row r="178" spans="10:81" ht="12.75">
      <c r="J178" s="1"/>
      <c r="CC178" s="56"/>
    </row>
    <row r="179" spans="10:81" ht="12.75">
      <c r="J179" s="1"/>
      <c r="CC179" s="56"/>
    </row>
    <row r="180" spans="10:81" ht="12.75">
      <c r="J180" s="1"/>
      <c r="CC180" s="56"/>
    </row>
    <row r="181" spans="10:81" ht="12.75">
      <c r="J181" s="1"/>
      <c r="CC181" s="56"/>
    </row>
    <row r="182" spans="10:81" ht="12.75">
      <c r="J182" s="1"/>
      <c r="CC182" s="56"/>
    </row>
    <row r="183" spans="10:81" ht="12.75">
      <c r="J183" s="1"/>
      <c r="CC183" s="56"/>
    </row>
    <row r="184" spans="10:81" ht="12.75">
      <c r="J184" s="1"/>
      <c r="CC184" s="56"/>
    </row>
    <row r="185" spans="10:81" ht="12.75">
      <c r="J185" s="1"/>
      <c r="CC185" s="56"/>
    </row>
    <row r="186" spans="10:81" ht="12.75">
      <c r="J186" s="1"/>
      <c r="CC186" s="56"/>
    </row>
    <row r="187" spans="10:81" ht="12.75">
      <c r="J187" s="1"/>
      <c r="CC187" s="56"/>
    </row>
    <row r="188" spans="10:81" ht="12.75">
      <c r="J188" s="1"/>
      <c r="CC188" s="56"/>
    </row>
    <row r="189" spans="10:81" ht="12.75">
      <c r="J189" s="1"/>
      <c r="CC189" s="56"/>
    </row>
    <row r="190" spans="10:81" ht="12.75">
      <c r="J190" s="1"/>
      <c r="CC190" s="56"/>
    </row>
    <row r="191" spans="10:81" ht="12.75">
      <c r="J191" s="1"/>
      <c r="CC191" s="56"/>
    </row>
    <row r="192" spans="10:81" ht="12.75">
      <c r="J192" s="1"/>
      <c r="CC192" s="56"/>
    </row>
    <row r="193" spans="10:81" ht="12.75">
      <c r="J193" s="1"/>
      <c r="CC193" s="56"/>
    </row>
    <row r="194" spans="10:81" ht="12.75">
      <c r="J194" s="1"/>
      <c r="CC194" s="56"/>
    </row>
    <row r="195" spans="10:81" ht="12.75">
      <c r="J195" s="1"/>
      <c r="CC195" s="56"/>
    </row>
    <row r="196" spans="10:81" ht="12.75">
      <c r="J196" s="1"/>
      <c r="CC196" s="56"/>
    </row>
    <row r="197" spans="10:81" ht="12.75">
      <c r="J197" s="1"/>
      <c r="CC197" s="56"/>
    </row>
    <row r="198" spans="10:81" ht="12.75">
      <c r="J198" s="1"/>
      <c r="CC198" s="56"/>
    </row>
    <row r="199" spans="10:81" ht="12.75">
      <c r="J199" s="1"/>
      <c r="CC199" s="56"/>
    </row>
    <row r="200" spans="10:81" ht="12.75">
      <c r="J200" s="1"/>
      <c r="CC200" s="56"/>
    </row>
    <row r="201" spans="10:81" ht="12.75">
      <c r="J201" s="1"/>
      <c r="CC201" s="56"/>
    </row>
    <row r="202" spans="10:81" ht="12.75">
      <c r="J202" s="1"/>
      <c r="CC202" s="56"/>
    </row>
    <row r="203" spans="10:81" ht="12.75">
      <c r="J203" s="1"/>
      <c r="CC203" s="56"/>
    </row>
    <row r="204" spans="10:81" ht="12.75">
      <c r="J204" s="1"/>
      <c r="CC204" s="56"/>
    </row>
    <row r="205" spans="10:81" ht="12.75">
      <c r="J205" s="1"/>
      <c r="CC205" s="56"/>
    </row>
    <row r="206" spans="10:81" ht="12.75">
      <c r="J206" s="1"/>
      <c r="CC206" s="56"/>
    </row>
    <row r="207" spans="10:81" ht="12.75">
      <c r="J207" s="1"/>
      <c r="CC207" s="56"/>
    </row>
    <row r="208" spans="10:81" ht="12.75">
      <c r="J208" s="1"/>
      <c r="CC208" s="56"/>
    </row>
    <row r="209" spans="10:81" ht="12.75">
      <c r="J209" s="1"/>
      <c r="CC209" s="56"/>
    </row>
    <row r="210" spans="10:81" ht="12.75">
      <c r="J210" s="1"/>
      <c r="CC210" s="56"/>
    </row>
    <row r="211" spans="10:81" ht="12.75">
      <c r="J211" s="1"/>
      <c r="CC211" s="56"/>
    </row>
    <row r="212" spans="10:81" ht="12.75">
      <c r="J212" s="1"/>
      <c r="CC212" s="56"/>
    </row>
    <row r="213" spans="10:81" ht="12.75">
      <c r="J213" s="1"/>
      <c r="CC213" s="56"/>
    </row>
    <row r="214" spans="10:81" ht="12.75">
      <c r="J214" s="1"/>
      <c r="CC214" s="56"/>
    </row>
    <row r="215" spans="10:81" ht="12.75">
      <c r="J215" s="1"/>
      <c r="CC215" s="56"/>
    </row>
    <row r="216" spans="10:81" ht="12.75">
      <c r="J216" s="1"/>
      <c r="CC216" s="56"/>
    </row>
    <row r="217" spans="10:81" ht="12.75">
      <c r="J217" s="1"/>
      <c r="CC217" s="56"/>
    </row>
    <row r="218" spans="10:81" ht="12.75">
      <c r="J218" s="1"/>
      <c r="CC218" s="56"/>
    </row>
    <row r="219" spans="10:81" ht="12.75">
      <c r="J219" s="1"/>
      <c r="CC219" s="56"/>
    </row>
    <row r="220" spans="10:81" ht="12.75">
      <c r="J220" s="1"/>
      <c r="CC220" s="56"/>
    </row>
    <row r="221" spans="10:81" ht="12.75">
      <c r="J221" s="1"/>
      <c r="CC221" s="56"/>
    </row>
    <row r="222" spans="10:81" ht="12.75">
      <c r="J222" s="1"/>
      <c r="CC222" s="56"/>
    </row>
    <row r="223" spans="10:81" ht="12.75">
      <c r="J223" s="1"/>
      <c r="CC223" s="56"/>
    </row>
    <row r="224" spans="10:81" ht="12.75">
      <c r="J224" s="1"/>
      <c r="CC224" s="56"/>
    </row>
    <row r="225" spans="10:81" ht="12.75">
      <c r="J225" s="1"/>
      <c r="CC225" s="56"/>
    </row>
    <row r="226" ht="12.75">
      <c r="CC226" s="56"/>
    </row>
    <row r="227" ht="12.75">
      <c r="CC227" s="56"/>
    </row>
    <row r="228" ht="12.75">
      <c r="CC228" s="56"/>
    </row>
    <row r="229" ht="12.75">
      <c r="CC229" s="56"/>
    </row>
    <row r="230" ht="12.75">
      <c r="CC230" s="56"/>
    </row>
    <row r="231" ht="12.75">
      <c r="CC231" s="56"/>
    </row>
    <row r="232" ht="12.75">
      <c r="CC232" s="56"/>
    </row>
    <row r="233" ht="12.75">
      <c r="CC233" s="56"/>
    </row>
    <row r="234" ht="12.75">
      <c r="CC234" s="56"/>
    </row>
    <row r="235" ht="12.75">
      <c r="CC235" s="56"/>
    </row>
    <row r="236" ht="12.75">
      <c r="CC236" s="56"/>
    </row>
    <row r="237" ht="12.75">
      <c r="CC237" s="56"/>
    </row>
    <row r="238" ht="12.75">
      <c r="CC238" s="56"/>
    </row>
    <row r="239" ht="12.75">
      <c r="CC239" s="56"/>
    </row>
    <row r="240" ht="12.75">
      <c r="CC240" s="56"/>
    </row>
    <row r="241" ht="12.75">
      <c r="CC241" s="56"/>
    </row>
    <row r="242" ht="12.75">
      <c r="CC242" s="56"/>
    </row>
    <row r="243" ht="12.75">
      <c r="CC243" s="56"/>
    </row>
    <row r="244" ht="12.75">
      <c r="CC244" s="56"/>
    </row>
    <row r="245" ht="12.75">
      <c r="CC245" s="56"/>
    </row>
    <row r="246" ht="12.75">
      <c r="CC246" s="56"/>
    </row>
    <row r="247" ht="12.75">
      <c r="CC247" s="56"/>
    </row>
    <row r="248" ht="12.75">
      <c r="CC248" s="56"/>
    </row>
    <row r="249" ht="12.75">
      <c r="CC249" s="56"/>
    </row>
    <row r="250" ht="12.75">
      <c r="CC250" s="56"/>
    </row>
    <row r="251" ht="12.75">
      <c r="CC251" s="56"/>
    </row>
    <row r="252" ht="12.75">
      <c r="CC252" s="56"/>
    </row>
    <row r="253" ht="12.75">
      <c r="CC253" s="56"/>
    </row>
    <row r="254" ht="12.75">
      <c r="CC254" s="56"/>
    </row>
    <row r="255" ht="12.75">
      <c r="CC255" s="56"/>
    </row>
    <row r="256" ht="12.75">
      <c r="CC256" s="56"/>
    </row>
    <row r="257" ht="12.75">
      <c r="CC257" s="56"/>
    </row>
    <row r="258" ht="12.75">
      <c r="CC258" s="56"/>
    </row>
    <row r="259" ht="12.75">
      <c r="CC259" s="56"/>
    </row>
    <row r="260" ht="12.75">
      <c r="CC260" s="56"/>
    </row>
    <row r="261" ht="12.75">
      <c r="CC261" s="56"/>
    </row>
    <row r="262" ht="12.75">
      <c r="CC262" s="56"/>
    </row>
    <row r="263" ht="12.75">
      <c r="CC263" s="56"/>
    </row>
    <row r="264" ht="12.75">
      <c r="CC264" s="56"/>
    </row>
    <row r="265" ht="12.75">
      <c r="CC265" s="56"/>
    </row>
    <row r="266" ht="12.75">
      <c r="CC266" s="56"/>
    </row>
    <row r="267" ht="12.75">
      <c r="CC267" s="56"/>
    </row>
    <row r="268" ht="12.75">
      <c r="CC268" s="56"/>
    </row>
    <row r="269" ht="12.75">
      <c r="CC269" s="56"/>
    </row>
    <row r="270" ht="12.75">
      <c r="CC270" s="56"/>
    </row>
    <row r="271" ht="12.75">
      <c r="CC271" s="56"/>
    </row>
    <row r="272" ht="12.75">
      <c r="CC272" s="56"/>
    </row>
  </sheetData>
  <sheetProtection/>
  <printOptions horizontalCentered="1" verticalCentered="1"/>
  <pageMargins left="0.6299212598425197" right="0.5511811023622047" top="0.35433070866141736" bottom="0.31496062992125984" header="0.3937007874015748" footer="0.2362204724409449"/>
  <pageSetup horizontalDpi="300" verticalDpi="300" orientation="landscape" paperSize="9" scale="75" r:id="rId4"/>
  <drawing r:id="rId3"/>
  <legacyDrawing r:id="rId2"/>
  <oleObjects>
    <oleObject progId="CorelDRAW" shapeId="327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chris.tournier</dc:creator>
  <cp:keywords/>
  <dc:description/>
  <cp:lastModifiedBy>Laurent</cp:lastModifiedBy>
  <cp:lastPrinted>2003-11-02T11:20:03Z</cp:lastPrinted>
  <dcterms:created xsi:type="dcterms:W3CDTF">1999-06-16T22:14:00Z</dcterms:created>
  <dcterms:modified xsi:type="dcterms:W3CDTF">2011-09-28T19:38:48Z</dcterms:modified>
  <cp:category/>
  <cp:version/>
  <cp:contentType/>
  <cp:contentStatus/>
</cp:coreProperties>
</file>